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drawings/drawing17.xml" ContentType="application/vnd.openxmlformats-officedocument.drawing+xml"/>
  <Override PartName="/xl/tables/table16.xml" ContentType="application/vnd.openxmlformats-officedocument.spreadsheetml.table+xml"/>
  <Override PartName="/xl/drawings/drawing18.xml" ContentType="application/vnd.openxmlformats-officedocument.drawing+xml"/>
  <Override PartName="/xl/tables/table17.xml" ContentType="application/vnd.openxmlformats-officedocument.spreadsheetml.table+xml"/>
  <Override PartName="/xl/drawings/drawing19.xml" ContentType="application/vnd.openxmlformats-officedocument.drawing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drawings/drawing20.xml" ContentType="application/vnd.openxmlformats-officedocument.drawing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tables/table23.xml" ContentType="application/vnd.openxmlformats-officedocument.spreadsheetml.table+xml"/>
  <Override PartName="/xl/drawings/drawing23.xml" ContentType="application/vnd.openxmlformats-officedocument.drawing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cortes\Dropbox\badminton\web\"/>
    </mc:Choice>
  </mc:AlternateContent>
  <xr:revisionPtr revIDLastSave="0" documentId="13_ncr:1_{747BB053-2D5B-4640-85EA-50DA385ABF83}" xr6:coauthVersionLast="47" xr6:coauthVersionMax="47" xr10:uidLastSave="{00000000-0000-0000-0000-000000000000}"/>
  <bookViews>
    <workbookView xWindow="-120" yWindow="-120" windowWidth="29040" windowHeight="15840" tabRatio="776" xr2:uid="{00000000-000D-0000-FFFF-FFFF00000000}"/>
  </bookViews>
  <sheets>
    <sheet name="RESULTADOS_FINALES" sheetId="25" r:id="rId1"/>
    <sheet name="IM ABSOLUTO " sheetId="1" r:id="rId2"/>
    <sheet name="IF ABSOLUTO" sheetId="27" r:id="rId3"/>
    <sheet name="DF ABSOLUTO " sheetId="28" r:id="rId4"/>
    <sheet name="DM ABSOLUTO  " sheetId="29" r:id="rId5"/>
    <sheet name="DX ABSOLUTO " sheetId="30" r:id="rId6"/>
    <sheet name="IM SENIOR " sheetId="26" r:id="rId7"/>
    <sheet name="DM SENIOR" sheetId="47" r:id="rId8"/>
    <sheet name="IM POPULAR" sheetId="31" r:id="rId9"/>
    <sheet name="IF POPULAR" sheetId="35" r:id="rId10"/>
    <sheet name="DM POPULAR" sheetId="32" r:id="rId11"/>
    <sheet name="DX POPULAR" sheetId="33" r:id="rId12"/>
    <sheet name="DF POPULAR" sheetId="46" r:id="rId13"/>
    <sheet name="IM SUB-15" sheetId="36" r:id="rId14"/>
    <sheet name="IF SUB-15" sheetId="37" r:id="rId15"/>
    <sheet name="DF SUB-15" sheetId="38" r:id="rId16"/>
    <sheet name="DM SUB-15" sheetId="39" r:id="rId17"/>
    <sheet name="DX SUB-15" sheetId="40" r:id="rId18"/>
    <sheet name="IM SUB-19 " sheetId="41" r:id="rId19"/>
    <sheet name="IF SUB-19" sheetId="42" r:id="rId20"/>
    <sheet name="DF SUB-19" sheetId="44" r:id="rId21"/>
    <sheet name="DM SUB-19" sheetId="43" r:id="rId22"/>
    <sheet name="DX SUB-19" sheetId="45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26" l="1"/>
  <c r="J5" i="26"/>
  <c r="K6" i="47"/>
  <c r="J6" i="47"/>
  <c r="K5" i="47"/>
  <c r="J5" i="47"/>
  <c r="K4" i="47"/>
  <c r="J4" i="47"/>
  <c r="J10" i="26"/>
  <c r="K10" i="26"/>
  <c r="J12" i="26"/>
  <c r="K12" i="26"/>
  <c r="J8" i="26"/>
  <c r="K8" i="26"/>
  <c r="J9" i="30"/>
  <c r="K9" i="30"/>
  <c r="J8" i="30"/>
  <c r="K8" i="30"/>
  <c r="J7" i="30"/>
  <c r="K7" i="30"/>
  <c r="J19" i="29"/>
  <c r="K19" i="29"/>
  <c r="J6" i="27"/>
  <c r="K6" i="27"/>
  <c r="J12" i="43"/>
  <c r="K12" i="43"/>
  <c r="J11" i="43"/>
  <c r="K11" i="43"/>
  <c r="J10" i="43"/>
  <c r="K10" i="43"/>
  <c r="J8" i="42"/>
  <c r="K8" i="42"/>
  <c r="J9" i="42"/>
  <c r="K9" i="42"/>
  <c r="K4" i="42"/>
  <c r="K5" i="42"/>
  <c r="K6" i="42"/>
  <c r="K7" i="42"/>
  <c r="K14" i="42"/>
  <c r="K15" i="42"/>
  <c r="K10" i="42"/>
  <c r="K11" i="42"/>
  <c r="K12" i="42"/>
  <c r="K13" i="42"/>
  <c r="J4" i="42"/>
  <c r="J5" i="42"/>
  <c r="J14" i="42"/>
  <c r="J6" i="42"/>
  <c r="J7" i="42"/>
  <c r="J11" i="42"/>
  <c r="J12" i="42"/>
  <c r="J13" i="42"/>
  <c r="J22" i="41"/>
  <c r="K22" i="41"/>
  <c r="J24" i="41"/>
  <c r="K24" i="41"/>
  <c r="J20" i="41"/>
  <c r="K20" i="41"/>
  <c r="J21" i="41"/>
  <c r="K21" i="41"/>
  <c r="J13" i="37"/>
  <c r="K13" i="37"/>
  <c r="J13" i="36"/>
  <c r="K13" i="36"/>
  <c r="J14" i="36"/>
  <c r="K14" i="36"/>
  <c r="J12" i="33"/>
  <c r="K12" i="33"/>
  <c r="J11" i="33"/>
  <c r="K11" i="33"/>
  <c r="J14" i="32"/>
  <c r="K14" i="32"/>
  <c r="J12" i="32"/>
  <c r="K12" i="32"/>
  <c r="J16" i="32"/>
  <c r="K16" i="32"/>
  <c r="J13" i="32"/>
  <c r="K13" i="32"/>
  <c r="J9" i="32"/>
  <c r="K9" i="32"/>
  <c r="J13" i="35"/>
  <c r="K13" i="35"/>
  <c r="J12" i="35"/>
  <c r="K12" i="35"/>
  <c r="J10" i="35"/>
  <c r="K10" i="35"/>
  <c r="J8" i="35"/>
  <c r="K8" i="35"/>
  <c r="J23" i="41"/>
  <c r="K16" i="42"/>
  <c r="J16" i="42"/>
  <c r="J15" i="37"/>
  <c r="K15" i="37"/>
  <c r="J14" i="37"/>
  <c r="K14" i="37"/>
  <c r="J12" i="37"/>
  <c r="K12" i="37"/>
  <c r="J6" i="37"/>
  <c r="K6" i="37"/>
  <c r="J18" i="29"/>
  <c r="K18" i="29"/>
  <c r="J17" i="29"/>
  <c r="K17" i="29"/>
  <c r="J12" i="29"/>
  <c r="K12" i="29"/>
  <c r="J11" i="29"/>
  <c r="K11" i="29"/>
  <c r="J10" i="29"/>
  <c r="K10" i="29"/>
  <c r="J7" i="29"/>
  <c r="K7" i="29"/>
  <c r="K5" i="46"/>
  <c r="J5" i="46"/>
  <c r="K4" i="46"/>
  <c r="J4" i="46"/>
  <c r="J15" i="29"/>
  <c r="K15" i="29"/>
  <c r="J16" i="29"/>
  <c r="K16" i="29"/>
  <c r="J6" i="31"/>
  <c r="K6" i="31"/>
  <c r="J6" i="1"/>
  <c r="K10" i="45"/>
  <c r="J10" i="45"/>
  <c r="K6" i="45"/>
  <c r="J6" i="45"/>
  <c r="K9" i="45"/>
  <c r="J9" i="45"/>
  <c r="K7" i="45"/>
  <c r="J7" i="45"/>
  <c r="K8" i="45"/>
  <c r="J8" i="45"/>
  <c r="K5" i="45"/>
  <c r="J5" i="45"/>
  <c r="K4" i="45"/>
  <c r="J4" i="45"/>
  <c r="K5" i="44"/>
  <c r="J5" i="44"/>
  <c r="K4" i="44"/>
  <c r="J4" i="44"/>
  <c r="K13" i="43"/>
  <c r="J13" i="43"/>
  <c r="K8" i="43"/>
  <c r="J8" i="43"/>
  <c r="K7" i="43"/>
  <c r="J7" i="43"/>
  <c r="K6" i="43"/>
  <c r="J6" i="43"/>
  <c r="K4" i="43"/>
  <c r="J4" i="43"/>
  <c r="K5" i="43"/>
  <c r="J5" i="43"/>
  <c r="K9" i="43"/>
  <c r="J9" i="43"/>
  <c r="K7" i="40"/>
  <c r="J7" i="40"/>
  <c r="K6" i="40"/>
  <c r="J6" i="40"/>
  <c r="K5" i="40"/>
  <c r="J5" i="40"/>
  <c r="K4" i="40"/>
  <c r="J4" i="40"/>
  <c r="K6" i="39"/>
  <c r="J6" i="39"/>
  <c r="K5" i="39"/>
  <c r="J5" i="39"/>
  <c r="K4" i="39"/>
  <c r="J4" i="39"/>
  <c r="K7" i="38"/>
  <c r="J7" i="38"/>
  <c r="K5" i="38"/>
  <c r="J5" i="38"/>
  <c r="K8" i="38"/>
  <c r="J8" i="38"/>
  <c r="K6" i="38"/>
  <c r="J6" i="38"/>
  <c r="K4" i="38"/>
  <c r="J4" i="38"/>
  <c r="K11" i="37"/>
  <c r="J11" i="37"/>
  <c r="K5" i="37"/>
  <c r="J5" i="37"/>
  <c r="K10" i="37"/>
  <c r="J10" i="37"/>
  <c r="K4" i="37"/>
  <c r="J4" i="37"/>
  <c r="K9" i="37"/>
  <c r="J9" i="37"/>
  <c r="K8" i="37"/>
  <c r="J8" i="37"/>
  <c r="K11" i="36"/>
  <c r="J11" i="36"/>
  <c r="K8" i="36"/>
  <c r="J8" i="36"/>
  <c r="K9" i="36"/>
  <c r="J9" i="36"/>
  <c r="K6" i="36"/>
  <c r="J6" i="36"/>
  <c r="K7" i="36"/>
  <c r="J7" i="36"/>
  <c r="K5" i="36"/>
  <c r="J5" i="36"/>
  <c r="K4" i="36"/>
  <c r="J4" i="36"/>
  <c r="K12" i="36"/>
  <c r="J12" i="36"/>
  <c r="K5" i="35"/>
  <c r="J5" i="35"/>
  <c r="K4" i="35"/>
  <c r="J4" i="35"/>
  <c r="K11" i="35"/>
  <c r="J11" i="35"/>
  <c r="K6" i="35"/>
  <c r="J6" i="35"/>
  <c r="K9" i="35"/>
  <c r="J9" i="35"/>
  <c r="K7" i="35"/>
  <c r="J7" i="35"/>
  <c r="K7" i="33" l="1"/>
  <c r="J7" i="33"/>
  <c r="K9" i="33"/>
  <c r="J9" i="33"/>
  <c r="K4" i="33"/>
  <c r="J4" i="33"/>
  <c r="K6" i="33"/>
  <c r="J6" i="33"/>
  <c r="K10" i="33"/>
  <c r="J10" i="33"/>
  <c r="K5" i="33"/>
  <c r="J5" i="33"/>
  <c r="K8" i="33"/>
  <c r="J8" i="33"/>
  <c r="K8" i="32"/>
  <c r="J8" i="32"/>
  <c r="K15" i="32"/>
  <c r="J15" i="32"/>
  <c r="K5" i="32"/>
  <c r="J5" i="32"/>
  <c r="K11" i="32"/>
  <c r="J11" i="32"/>
  <c r="K10" i="32"/>
  <c r="J10" i="32"/>
  <c r="K4" i="32"/>
  <c r="J4" i="32"/>
  <c r="K7" i="32"/>
  <c r="J7" i="32"/>
  <c r="K9" i="31"/>
  <c r="J9" i="31"/>
  <c r="K5" i="31"/>
  <c r="J5" i="31"/>
  <c r="K16" i="31"/>
  <c r="J16" i="31"/>
  <c r="K15" i="31"/>
  <c r="J15" i="31"/>
  <c r="K14" i="31"/>
  <c r="J14" i="31"/>
  <c r="K11" i="31"/>
  <c r="J11" i="31"/>
  <c r="K10" i="31"/>
  <c r="J10" i="31"/>
  <c r="K4" i="31"/>
  <c r="J4" i="31"/>
  <c r="K10" i="30"/>
  <c r="J10" i="30"/>
  <c r="K14" i="30"/>
  <c r="J14" i="30"/>
  <c r="K4" i="30"/>
  <c r="J4" i="30"/>
  <c r="K13" i="30"/>
  <c r="J13" i="30"/>
  <c r="K12" i="30"/>
  <c r="J12" i="30"/>
  <c r="K11" i="30"/>
  <c r="J11" i="30"/>
  <c r="K6" i="30"/>
  <c r="J6" i="30"/>
  <c r="K5" i="30"/>
  <c r="J5" i="30"/>
  <c r="K14" i="29"/>
  <c r="J14" i="29"/>
  <c r="K13" i="29"/>
  <c r="J13" i="29"/>
  <c r="K8" i="29"/>
  <c r="J8" i="29"/>
  <c r="K9" i="29"/>
  <c r="J9" i="29"/>
  <c r="K6" i="29"/>
  <c r="J6" i="29"/>
  <c r="K5" i="29"/>
  <c r="J5" i="29"/>
  <c r="K4" i="29"/>
  <c r="J4" i="29"/>
  <c r="K7" i="28"/>
  <c r="J7" i="28"/>
  <c r="K5" i="28"/>
  <c r="J5" i="28"/>
  <c r="K4" i="28"/>
  <c r="J4" i="28"/>
  <c r="K8" i="28"/>
  <c r="J8" i="28"/>
  <c r="K6" i="28"/>
  <c r="J6" i="28"/>
  <c r="K10" i="27"/>
  <c r="J10" i="27"/>
  <c r="K9" i="27"/>
  <c r="J9" i="27"/>
  <c r="K8" i="27"/>
  <c r="J8" i="27"/>
  <c r="K7" i="27"/>
  <c r="J7" i="27"/>
  <c r="K5" i="27"/>
  <c r="J5" i="27"/>
  <c r="K4" i="27"/>
  <c r="J4" i="27"/>
  <c r="K9" i="26"/>
  <c r="J9" i="26"/>
  <c r="K7" i="26"/>
  <c r="J7" i="26"/>
  <c r="K6" i="26"/>
  <c r="J6" i="26"/>
  <c r="K11" i="26"/>
  <c r="J11" i="26"/>
  <c r="K4" i="26"/>
  <c r="K5" i="26"/>
  <c r="K15" i="1"/>
  <c r="J15" i="1"/>
  <c r="K20" i="1"/>
  <c r="J20" i="1"/>
  <c r="K14" i="1"/>
  <c r="J14" i="1"/>
  <c r="K11" i="1"/>
  <c r="J11" i="1"/>
  <c r="K6" i="1"/>
  <c r="K5" i="1"/>
  <c r="J5" i="1"/>
  <c r="K10" i="1"/>
  <c r="J10" i="1"/>
  <c r="K9" i="1"/>
  <c r="J9" i="1"/>
  <c r="K8" i="1"/>
  <c r="J8" i="1"/>
</calcChain>
</file>

<file path=xl/sharedStrings.xml><?xml version="1.0" encoding="utf-8"?>
<sst xmlns="http://schemas.openxmlformats.org/spreadsheetml/2006/main" count="847" uniqueCount="310">
  <si>
    <t>CLUB</t>
  </si>
  <si>
    <t>I P. COPA CABILDO</t>
  </si>
  <si>
    <t>Nº SET</t>
  </si>
  <si>
    <t>II P. COPA CABILDO</t>
  </si>
  <si>
    <t>III P. COPA CABILDO</t>
  </si>
  <si>
    <t>PUNTOS</t>
  </si>
  <si>
    <t>SETS</t>
  </si>
  <si>
    <t>IF POPULAR</t>
  </si>
  <si>
    <t>IM ABSOLUTO</t>
  </si>
  <si>
    <t>IF ABSOLUTO</t>
  </si>
  <si>
    <t>PAREJAS DM-ABSOLUTO</t>
  </si>
  <si>
    <t>PAREJAS DX-ABSOLUTO</t>
  </si>
  <si>
    <t>IM SUB-19</t>
  </si>
  <si>
    <t>IF SUB-19</t>
  </si>
  <si>
    <t>PAREJAS DM-19</t>
  </si>
  <si>
    <t>PAREJAS DF-19</t>
  </si>
  <si>
    <t>PAREJAS DX-19</t>
  </si>
  <si>
    <t>IM SUB-15</t>
  </si>
  <si>
    <t>IF SUB-15</t>
  </si>
  <si>
    <t>PAREJAS DM-15</t>
  </si>
  <si>
    <t>PAREJAS DF-15</t>
  </si>
  <si>
    <t>PAREJAS DX-15</t>
  </si>
  <si>
    <t>COPA CABILDO 2023</t>
  </si>
  <si>
    <t xml:space="preserve">IM ABSOLUTO </t>
  </si>
  <si>
    <t xml:space="preserve">DF ABSOLUTO </t>
  </si>
  <si>
    <t xml:space="preserve">DM ABSOLUTO </t>
  </si>
  <si>
    <t xml:space="preserve">DX ABSOLUTO </t>
  </si>
  <si>
    <t>IM SENIOR</t>
  </si>
  <si>
    <t>IM POPULAR</t>
  </si>
  <si>
    <t>DM POPULAR</t>
  </si>
  <si>
    <t>DX POPULAR</t>
  </si>
  <si>
    <t>DF SUB-15</t>
  </si>
  <si>
    <t>DM SUB-15</t>
  </si>
  <si>
    <t>DX SUB-15</t>
  </si>
  <si>
    <t>DM SUB-19</t>
  </si>
  <si>
    <t>DF SUB-19</t>
  </si>
  <si>
    <t>DX SUB-19</t>
  </si>
  <si>
    <t xml:space="preserve">JOSÉ MORALES </t>
  </si>
  <si>
    <t xml:space="preserve">KEVIN VAN </t>
  </si>
  <si>
    <t>ALESSANDRO FORNICA</t>
  </si>
  <si>
    <t xml:space="preserve">SAMUEL TARIFE </t>
  </si>
  <si>
    <t>C.B TENZUL EL ROSARIO</t>
  </si>
  <si>
    <t>SERGIO ALONSO</t>
  </si>
  <si>
    <t>DARIO DÁMASO</t>
  </si>
  <si>
    <t xml:space="preserve">SAMUEL RODRÍGUEZ </t>
  </si>
  <si>
    <t>C.B UNIVERSITARIO</t>
  </si>
  <si>
    <t xml:space="preserve">C.B SANTA ÚRSULA BADNOR </t>
  </si>
  <si>
    <t>C.B HINOJEROS</t>
  </si>
  <si>
    <t xml:space="preserve">EBER JESÚS SÁNCHEZ </t>
  </si>
  <si>
    <t>MARIO SEBASTIAN PINTO</t>
  </si>
  <si>
    <t>GERAD DE JESÚS RGUEZ</t>
  </si>
  <si>
    <t>C. B UNIVERSITARIO</t>
  </si>
  <si>
    <t>PEDRO JESÚS MARTÍN</t>
  </si>
  <si>
    <t xml:space="preserve">AIRÁN MEDINA </t>
  </si>
  <si>
    <t>ÁNGEL DE VICENTE</t>
  </si>
  <si>
    <t>C.D CAPARINA BÁDMINTON</t>
  </si>
  <si>
    <t>JORGE ROMERO</t>
  </si>
  <si>
    <t>KERAN MIRANDA</t>
  </si>
  <si>
    <t>PEDRO JOSÉ MARTÍN</t>
  </si>
  <si>
    <t xml:space="preserve">MOISÉS HERNÁNDEZ </t>
  </si>
  <si>
    <t>SEBASTIAN COMERON</t>
  </si>
  <si>
    <t xml:space="preserve">PABLO PÉREZ </t>
  </si>
  <si>
    <t>FERNANDO REIG</t>
  </si>
  <si>
    <t>LUCÍA SOCAS</t>
  </si>
  <si>
    <t xml:space="preserve">C.B HINOJEROS </t>
  </si>
  <si>
    <t>VICTORIA CASTRO</t>
  </si>
  <si>
    <t>NATALIA DÍAZ</t>
  </si>
  <si>
    <t>C.B SANTA ÚRSULA BADNOR</t>
  </si>
  <si>
    <t xml:space="preserve">BEATRIZ RODRÍGUEZ </t>
  </si>
  <si>
    <t>SUPRIYA HEBBUR</t>
  </si>
  <si>
    <t>AITANA BELLVESER</t>
  </si>
  <si>
    <t>C. B SANTA ÚRSULA BADNOR</t>
  </si>
  <si>
    <t>MARIO SEBASTIAN /SAMUEL TARIFE</t>
  </si>
  <si>
    <t>DARIO DÁMASO/MARCOS FAJARDO</t>
  </si>
  <si>
    <t>TENZUL EL ROSARIO/C.D CAPARINA BÁDMINTON</t>
  </si>
  <si>
    <t>SERGIO ALONSO/ISMAEL MELIAN</t>
  </si>
  <si>
    <t xml:space="preserve">JUAN MANUEL CORTÉS/RUBEN SUAREZ </t>
  </si>
  <si>
    <t xml:space="preserve">LEANDRO DÍAZ/SAMUEL RGUEZ </t>
  </si>
  <si>
    <t>CARLOS BEITIA/F.JAVIER HERRERA</t>
  </si>
  <si>
    <t>C.B UNIVERSITARIO/C.B TENZUL EL ROSARIO</t>
  </si>
  <si>
    <t xml:space="preserve">C.B UNIVERSITARIO </t>
  </si>
  <si>
    <t xml:space="preserve">JONATHAN DORTA/ JOSÉ SALVADOR HERNÁNDEZ </t>
  </si>
  <si>
    <t xml:space="preserve">KENAI RAMOS/GAROÉ RODRÍGUEZ </t>
  </si>
  <si>
    <t xml:space="preserve">AIRÁN MEDINA/PABLO PÉREZ </t>
  </si>
  <si>
    <t>JUAN MANUEL MIRANDA/KERAN MIRANDA</t>
  </si>
  <si>
    <t>JORGE ROMERO/RAHUL THAMPI</t>
  </si>
  <si>
    <t xml:space="preserve">SEBASTIEN CAMERON/ÁNGEL DE VICENTE </t>
  </si>
  <si>
    <t xml:space="preserve">JOSÉ JULIAN GONZÁLEZ/MOISES HERNÁNDEZ </t>
  </si>
  <si>
    <t xml:space="preserve">ARMIN DAMTSHEUSER/FERNANDO REIG </t>
  </si>
  <si>
    <t xml:space="preserve">SULIMAR CABRERA/LAURA MARTÍNEZ </t>
  </si>
  <si>
    <t>C.B TENZUL EL ROSARIO/C.D CAPARINA</t>
  </si>
  <si>
    <t xml:space="preserve">JUDITH GARCÍA/PAULA GUTIERREZ </t>
  </si>
  <si>
    <t xml:space="preserve">C.D CAPARINA/C.B HINOJEROS </t>
  </si>
  <si>
    <t xml:space="preserve">C.B TENZUL EL ROSARIO </t>
  </si>
  <si>
    <t>CARMEN DELIA ALONSO/DANIELA SOCAS</t>
  </si>
  <si>
    <t>JOSÉ MORALES/VICTORIA CASTRO</t>
  </si>
  <si>
    <t>ISMAEL MELIAN/LUCÍA SOCAS</t>
  </si>
  <si>
    <t>RUBEN SUÁREZ/ALEJANDRA REYES</t>
  </si>
  <si>
    <t>DAVID GÓMEZ/AINARA GLEZ</t>
  </si>
  <si>
    <t>C.D CAPARINA</t>
  </si>
  <si>
    <t>LOT SOCAS/CARMEN DELIA ALONSO</t>
  </si>
  <si>
    <t xml:space="preserve">MARCOS FAJARDO/LAURA MARTÍNEZ </t>
  </si>
  <si>
    <t>JONATHAN DORTA/NATALIA DÍAZ</t>
  </si>
  <si>
    <t>RAUL THAMPI/SUPRIYA HEBBUR</t>
  </si>
  <si>
    <t>PEDRO JOSÉ MARTÍN/AITANA BELLVESER</t>
  </si>
  <si>
    <t xml:space="preserve">PABLO GÓMEZ </t>
  </si>
  <si>
    <t>DIEGO PÉREZ</t>
  </si>
  <si>
    <t xml:space="preserve">DAVID CORTES </t>
  </si>
  <si>
    <t>NÉSTOR RAMOS</t>
  </si>
  <si>
    <t>YAREL DARIAS</t>
  </si>
  <si>
    <t>DARIO PERERA</t>
  </si>
  <si>
    <t>MAURO SUÁREZ</t>
  </si>
  <si>
    <t>PEDRO GARCÍA</t>
  </si>
  <si>
    <t>ALEJANDRA SERRA</t>
  </si>
  <si>
    <t>IRENE MARTÍN</t>
  </si>
  <si>
    <t xml:space="preserve">SILVIA HERNÁNDEZ </t>
  </si>
  <si>
    <t>DANIELA CAO</t>
  </si>
  <si>
    <t>C.B BADFOR EL SAUZAL</t>
  </si>
  <si>
    <t>DAVID CORTES/DIEGO PÉREZ</t>
  </si>
  <si>
    <t xml:space="preserve">DARIO PERERA/MAURO SUÁREZ </t>
  </si>
  <si>
    <t>PABLO PINEDA</t>
  </si>
  <si>
    <t>DAYRON GUTIERREZ</t>
  </si>
  <si>
    <t xml:space="preserve">JORGE DÍAZ </t>
  </si>
  <si>
    <t>ADRIAN DÍAZ</t>
  </si>
  <si>
    <t>CONNOR MIRANDA</t>
  </si>
  <si>
    <t xml:space="preserve">MATEO DE LUIS </t>
  </si>
  <si>
    <t>MANUEL RONALDO CARDEÑA</t>
  </si>
  <si>
    <t>YISHAR DARIAS</t>
  </si>
  <si>
    <t xml:space="preserve">KENAI RAMOS </t>
  </si>
  <si>
    <t>PABLO ALONSO</t>
  </si>
  <si>
    <t>SULIMAR CABRERA</t>
  </si>
  <si>
    <t xml:space="preserve">NAIALA ROLO </t>
  </si>
  <si>
    <t xml:space="preserve">JUDITH GARCÍA </t>
  </si>
  <si>
    <t xml:space="preserve">DANIELA SOCAS </t>
  </si>
  <si>
    <t xml:space="preserve">PAULA GUTIERREZ </t>
  </si>
  <si>
    <t xml:space="preserve">JORGE DÍAZ/DAYRON GUTIERREZ </t>
  </si>
  <si>
    <t xml:space="preserve">MATEO DE LUIS/PABLO GOMEZ </t>
  </si>
  <si>
    <t>PABLO ALONSO/YISHAR DARIAS</t>
  </si>
  <si>
    <t>PABLO PINEDA/NAILA ROLO</t>
  </si>
  <si>
    <t>NÉSTOR RAMOS/ALEJANDRA SERRA</t>
  </si>
  <si>
    <t>ADRIAN DÍAZ/IRENE MARTÍN</t>
  </si>
  <si>
    <t>C.B HINOJEROS/C.B TENZUL EL ROSARIO</t>
  </si>
  <si>
    <t xml:space="preserve">JOSÉ SALVADOR HERNÁNDEZ </t>
  </si>
  <si>
    <t xml:space="preserve">JUAN MANUEL CORTES </t>
  </si>
  <si>
    <t>FRANCISCO JAVIER HERRERA</t>
  </si>
  <si>
    <t xml:space="preserve">CARLOS BEITIA </t>
  </si>
  <si>
    <t>C. B TENZUL EL ROSARIO</t>
  </si>
  <si>
    <t xml:space="preserve">LOT SOCAS  </t>
  </si>
  <si>
    <t xml:space="preserve">LEANDRO DÍAZ </t>
  </si>
  <si>
    <t xml:space="preserve">GAROÉ RGUEZ </t>
  </si>
  <si>
    <t xml:space="preserve">AINARA GLEZ/ALEJANDRA REYES </t>
  </si>
  <si>
    <t xml:space="preserve">PEDRO J. MARTÍN/BEATRIZ RODRÍGUEZ </t>
  </si>
  <si>
    <t xml:space="preserve">JUAN MANUEL MIRANDA/NOELIA D. GLEZ </t>
  </si>
  <si>
    <t>MANUEL R. CARDEÑA/CONNOR MIRANDA</t>
  </si>
  <si>
    <t xml:space="preserve">GERAD JESÚS MORALES/EBER JESÚS SÁNCHEZ </t>
  </si>
  <si>
    <t xml:space="preserve">SERGIO LLARENA </t>
  </si>
  <si>
    <t xml:space="preserve">JAIME BARREDA </t>
  </si>
  <si>
    <t xml:space="preserve">DIEGO GONZÁLEZ </t>
  </si>
  <si>
    <t xml:space="preserve">C.D CAPARINA BADMINTON </t>
  </si>
  <si>
    <t xml:space="preserve">DULCE LUIS RAVELO </t>
  </si>
  <si>
    <t xml:space="preserve">ADRIANA YAMILET CAMBERO </t>
  </si>
  <si>
    <t>C.B LOS HINOJEROS GRANADILLA</t>
  </si>
  <si>
    <t xml:space="preserve">PEDRO JESUS MARTIN/EDUARDO PEÑA </t>
  </si>
  <si>
    <t xml:space="preserve">DIEGO LLARENA/SERGIO LLARENA </t>
  </si>
  <si>
    <t xml:space="preserve">I COPA CABILDO </t>
  </si>
  <si>
    <t>II COPA CABILDO</t>
  </si>
  <si>
    <t>III COPA CABILDO</t>
  </si>
  <si>
    <t>I COPA CABILDO</t>
  </si>
  <si>
    <t xml:space="preserve">III COPA CABILDO </t>
  </si>
  <si>
    <t>PEDRO JESUS MARTIN/DULCE NOELIA PEÑA</t>
  </si>
  <si>
    <t>EDUARDO PEÑA/DULCE LUIS-RAVELO</t>
  </si>
  <si>
    <t xml:space="preserve">KERAN MIRANDA/ADRIANA YAMILET CAMBERO </t>
  </si>
  <si>
    <t xml:space="preserve">C.B LOS HINOJEROS DE GRANADILLA </t>
  </si>
  <si>
    <t xml:space="preserve">PABLO PINEDA </t>
  </si>
  <si>
    <t xml:space="preserve">TENZUL EL ROSARIO </t>
  </si>
  <si>
    <t>CRISTIAN PEREZ</t>
  </si>
  <si>
    <t xml:space="preserve">NICOLAS GARCIA </t>
  </si>
  <si>
    <t xml:space="preserve">PEDRO ALONSO </t>
  </si>
  <si>
    <t xml:space="preserve">SULIMAR CABRERA </t>
  </si>
  <si>
    <t>LAURA DE LEÓN</t>
  </si>
  <si>
    <t xml:space="preserve">SANDRA FLORES/LAURA MARTINEZ </t>
  </si>
  <si>
    <t xml:space="preserve">C.D CAPARINA </t>
  </si>
  <si>
    <t xml:space="preserve">JUAN MANUEL CORTES/ELIAS GARCÍA </t>
  </si>
  <si>
    <t xml:space="preserve">PEDRO ALONSO/CARLOS DEL ROSARIO </t>
  </si>
  <si>
    <t xml:space="preserve">ANDRES CARRERA/RUBEN SUAREZ </t>
  </si>
  <si>
    <t xml:space="preserve">DAYRON GUTIERREZ/LOT SOCAS </t>
  </si>
  <si>
    <t xml:space="preserve">C.B HINOJEROS GRANADILLA </t>
  </si>
  <si>
    <t>NICOLAS GARCIA/FRANCISCO JAVIER HERRERA</t>
  </si>
  <si>
    <t xml:space="preserve">C.D CAPARINA BADMINTON/BADFOR EL SAUZAL </t>
  </si>
  <si>
    <t xml:space="preserve">PABLO MESA/SAMUEL RODRIGUEZ </t>
  </si>
  <si>
    <t xml:space="preserve">ALBERT IVARS/YARITZA CRUZ </t>
  </si>
  <si>
    <t>C.D GRAN-K TOP SPIN</t>
  </si>
  <si>
    <t xml:space="preserve">CRISTIAN PEREZ/SANDRA FLORES </t>
  </si>
  <si>
    <t>C.B HINOJEROS GRANADILLA/C.D CAPARINA</t>
  </si>
  <si>
    <t xml:space="preserve">DAVID GOMEZ/CARMEN DELIA ALONSO </t>
  </si>
  <si>
    <t xml:space="preserve">C.D CAPARINA/C.B HINOJEROS DE GRANADILLA </t>
  </si>
  <si>
    <t xml:space="preserve">FRANCISCO JAVIER HERRERA/MAREN BRAUNER </t>
  </si>
  <si>
    <t xml:space="preserve">BADFOR EL SAUZAL </t>
  </si>
  <si>
    <t xml:space="preserve">JAVIER PEÑA </t>
  </si>
  <si>
    <t xml:space="preserve">ALICIA BAUTE </t>
  </si>
  <si>
    <t xml:space="preserve">LUCIA CORTES </t>
  </si>
  <si>
    <t>JHANNA ISABELLA CORDERO</t>
  </si>
  <si>
    <t xml:space="preserve">C.B LOS HINOJEROS </t>
  </si>
  <si>
    <t xml:space="preserve">CLOE GARCIA </t>
  </si>
  <si>
    <t xml:space="preserve">INES DEL ROCIO FERNANDEZ </t>
  </si>
  <si>
    <t xml:space="preserve">IRATXE GARCÍA </t>
  </si>
  <si>
    <t>C.B HINOJEROS GRANADILLA</t>
  </si>
  <si>
    <t>ELIANA HERNANDEZ</t>
  </si>
  <si>
    <t xml:space="preserve">LIA OSACAR </t>
  </si>
  <si>
    <t xml:space="preserve">YAREL DARIAS/JAVIER PEÑA </t>
  </si>
  <si>
    <t xml:space="preserve">ALICIA BAUTE/SILVIA HERNANDEZ </t>
  </si>
  <si>
    <t xml:space="preserve">C.B TENZUL EL ROSARIO/SANTA URSULA BADNOR </t>
  </si>
  <si>
    <t xml:space="preserve">INES DEL ROCIO FERNANDEZ/ELIANA HERNANDEZ </t>
  </si>
  <si>
    <t xml:space="preserve">NESTOR RAMOS/ALEJANDRA SERRA </t>
  </si>
  <si>
    <t xml:space="preserve">DARIO PERERA/LUCIA CORTES </t>
  </si>
  <si>
    <t xml:space="preserve">MAURO SUAREZ/CLOE GARCIA </t>
  </si>
  <si>
    <t xml:space="preserve">PEDRO GARCÍA/LIA OSACAR </t>
  </si>
  <si>
    <t xml:space="preserve">C.B HINOJEROS/ C.B TENZUL EL ROSARIO </t>
  </si>
  <si>
    <t xml:space="preserve">ALESSANDRO FORMICA/PAULA GUTIERREZ </t>
  </si>
  <si>
    <t xml:space="preserve">ADRIAN DIAZ/ANA MIKELA NASIF </t>
  </si>
  <si>
    <t xml:space="preserve">PABLO GOMEZ </t>
  </si>
  <si>
    <t xml:space="preserve">HUGO NEGRIN </t>
  </si>
  <si>
    <t xml:space="preserve">PEDRO JOSE MARTIN </t>
  </si>
  <si>
    <t xml:space="preserve">UNIVERSITARIO </t>
  </si>
  <si>
    <t>OSCAR MOREIRA</t>
  </si>
  <si>
    <t>SANTA URSULA BADNOR</t>
  </si>
  <si>
    <t xml:space="preserve">FRANCESCO DE PAZ </t>
  </si>
  <si>
    <t xml:space="preserve">JUAN GABRIEL GONZÁLEZ </t>
  </si>
  <si>
    <t xml:space="preserve">SAUL FUENTES </t>
  </si>
  <si>
    <t xml:space="preserve">ALBA HERNANDEZ </t>
  </si>
  <si>
    <t xml:space="preserve">YLENIA GONZÁLEZ </t>
  </si>
  <si>
    <t xml:space="preserve">IRENE MARTIN </t>
  </si>
  <si>
    <t xml:space="preserve">SOFIA GONZALEZ </t>
  </si>
  <si>
    <t xml:space="preserve">NICOLE DE PAZ </t>
  </si>
  <si>
    <t xml:space="preserve">NICOLE DE PAZ/SOFIA GONZALEZ </t>
  </si>
  <si>
    <t xml:space="preserve">FRANCESCO DE PAZ/HUGO NEGRIN </t>
  </si>
  <si>
    <t xml:space="preserve">JUAN GABRIEL GONZALEZ/OSCAR MOREIRA </t>
  </si>
  <si>
    <t xml:space="preserve">SANTA URSULA BADNOR </t>
  </si>
  <si>
    <t xml:space="preserve">FRANCISCO MORALES/ADAY NEGRIN </t>
  </si>
  <si>
    <t xml:space="preserve">C.B HINOJEROS DE GRANADILLA  </t>
  </si>
  <si>
    <t xml:space="preserve">ELIAS GARCIA </t>
  </si>
  <si>
    <t xml:space="preserve">C.B HINOJEROS  </t>
  </si>
  <si>
    <t xml:space="preserve">JUAN JESUS PÉREZ </t>
  </si>
  <si>
    <t xml:space="preserve">YEREMAY SANTANA </t>
  </si>
  <si>
    <t xml:space="preserve">MAYKELL SUÁREZ </t>
  </si>
  <si>
    <t xml:space="preserve">CARLO GARCÍA </t>
  </si>
  <si>
    <t xml:space="preserve">LUCAS MANASES MARTÍN </t>
  </si>
  <si>
    <t xml:space="preserve">BENOIT JARDIN </t>
  </si>
  <si>
    <t>HINOJEROS DE GRANADILLA</t>
  </si>
  <si>
    <t>DANIEL KRONEWITTER</t>
  </si>
  <si>
    <t>FRANCISCO JOSE ALVAREZ</t>
  </si>
  <si>
    <t>SERGIO JESÚS G</t>
  </si>
  <si>
    <t xml:space="preserve">DIEGO LLARENA </t>
  </si>
  <si>
    <t xml:space="preserve">EDUARDO PEÑA </t>
  </si>
  <si>
    <t xml:space="preserve">IRENE MÉNDEZ </t>
  </si>
  <si>
    <t xml:space="preserve">CAPARINA BADMINTON </t>
  </si>
  <si>
    <t xml:space="preserve">ELIZABETH GONZÁLEZ </t>
  </si>
  <si>
    <t xml:space="preserve">CLAUDIA LING PADILLA </t>
  </si>
  <si>
    <t xml:space="preserve">ALMA SOCAS </t>
  </si>
  <si>
    <t xml:space="preserve">EDUARDO PEÑA/JAVIER PEÑA </t>
  </si>
  <si>
    <t xml:space="preserve">DANIEL KRONEWITTER/FERNANDO REIG </t>
  </si>
  <si>
    <t xml:space="preserve">SERGIO JESÚS/YEREMAY SANTANA </t>
  </si>
  <si>
    <t xml:space="preserve">CAPARINA BÁDMINTON </t>
  </si>
  <si>
    <t>JUAN JESUS PEREZ/RAHUL THAMPI</t>
  </si>
  <si>
    <t>FRANCISCO JOSÉ ALVAREZ/BENOIT JARDIN</t>
  </si>
  <si>
    <t>LOS HINOJEROS GRANADILLA</t>
  </si>
  <si>
    <t xml:space="preserve">AIRAM RODRÍGUEZ/CLAUDIA LING </t>
  </si>
  <si>
    <t xml:space="preserve">CARLO GARCIA/JIMENA PRADO </t>
  </si>
  <si>
    <t xml:space="preserve">AITANA BELLVESER/SUPRIYA HEBBUR </t>
  </si>
  <si>
    <t xml:space="preserve">IRENE MÉNDEZ/ALMA SOCAS </t>
  </si>
  <si>
    <t xml:space="preserve">C.D CAPARINA BÁDMINTON </t>
  </si>
  <si>
    <t xml:space="preserve">MAURO GARCÍA </t>
  </si>
  <si>
    <t xml:space="preserve">SAUL GONZÁLEZ </t>
  </si>
  <si>
    <t xml:space="preserve">JIMENA PRADO </t>
  </si>
  <si>
    <t xml:space="preserve">YLENIA GONZÁLEZ/IRENE MARTÍN </t>
  </si>
  <si>
    <t xml:space="preserve">JHANNA ISABELLA CORDERO/ELIANA HDEZ </t>
  </si>
  <si>
    <t xml:space="preserve">HINOJEROS GRANADILLA </t>
  </si>
  <si>
    <t xml:space="preserve">NESTOR RAMOS </t>
  </si>
  <si>
    <t xml:space="preserve">DARIO PERERA </t>
  </si>
  <si>
    <t xml:space="preserve">NILAY TRUJILLO </t>
  </si>
  <si>
    <t xml:space="preserve">EITHAN CASTRO </t>
  </si>
  <si>
    <t xml:space="preserve">MARTA RODRÍGUEZ </t>
  </si>
  <si>
    <t xml:space="preserve">DAVID CORTES/DIEGO PEREZ </t>
  </si>
  <si>
    <t xml:space="preserve">PABLO ALONSO/PEDRO JOSÉ MARTÍN </t>
  </si>
  <si>
    <t xml:space="preserve">EITHAN CASTRO/SAÚL FUENTES </t>
  </si>
  <si>
    <t xml:space="preserve">DARIO PERERA/PAULA GUTIERREZ </t>
  </si>
  <si>
    <t xml:space="preserve">SAUL GONZÁLEZ/NICOLE DE PAZ </t>
  </si>
  <si>
    <t xml:space="preserve">ELIAS GARCÍA </t>
  </si>
  <si>
    <t>DAVID ROSTRO</t>
  </si>
  <si>
    <t xml:space="preserve">WILMER GONZÁLEZ </t>
  </si>
  <si>
    <t>CARLOS DEL ROSARIO</t>
  </si>
  <si>
    <t>MAREN BRAUNER</t>
  </si>
  <si>
    <t xml:space="preserve">CARLOS DEL ROSARIO/GAROÉ RODRÍGUEZ </t>
  </si>
  <si>
    <t>SERGIO ALONSO/LUCIA SOCAS</t>
  </si>
  <si>
    <t xml:space="preserve">JOSE MIGUEL HERNANDEZ/ELIZABETH GONZÁLEZ </t>
  </si>
  <si>
    <t>ALEJANDRO ROSTRO</t>
  </si>
  <si>
    <t>BADFOR EL SAUZAL</t>
  </si>
  <si>
    <t>JONATHAN DORTA</t>
  </si>
  <si>
    <t xml:space="preserve">DAVID PADRÓN </t>
  </si>
  <si>
    <t>JOSE MIGUEL HERNANDEZ/ALEJANDRO ROSTRO</t>
  </si>
  <si>
    <t>CARLOS BEITIA/FRANCISCO JAVIER HERRERA</t>
  </si>
  <si>
    <t xml:space="preserve">JONATHAN DORTA/JOSÉ SALVADOR HERNÁNDEZ </t>
  </si>
  <si>
    <t>C.B UNIVERSITARIO/BADFOR EL SAUZAL</t>
  </si>
  <si>
    <t>YLENIA GONZALEZ/IRENE MARTIN</t>
  </si>
  <si>
    <t xml:space="preserve">IF POPULAR </t>
  </si>
  <si>
    <t xml:space="preserve">DM POPULAR </t>
  </si>
  <si>
    <t xml:space="preserve">DF POPULAR </t>
  </si>
  <si>
    <t xml:space="preserve">DX POPULAR </t>
  </si>
  <si>
    <t>IM SENIOR A-B</t>
  </si>
  <si>
    <t xml:space="preserve">PAREJAS DM-SENIOR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</si>
</sst>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2"/>
      <color rgb="FF4472C4"/>
      <name val="Arial"/>
      <family val="2"/>
    </font>
    <font>
      <b/>
      <sz val="14"/>
      <color rgb="FF000000"/>
      <name val="Rockwell Condensed"/>
      <family val="1"/>
    </font>
    <font>
      <b/>
      <sz val="12"/>
      <color rgb="FF000000"/>
      <name val="Rockwell Condensed"/>
      <family val="1"/>
    </font>
    <font>
      <b/>
      <sz val="14"/>
      <color rgb="FFFFFFFF"/>
      <name val="Rockwell Condensed"/>
      <family val="1"/>
    </font>
    <font>
      <sz val="10"/>
      <color rgb="FF000000"/>
      <name val="Arial"/>
      <family val="2"/>
    </font>
    <font>
      <b/>
      <sz val="12"/>
      <color rgb="FF000000"/>
      <name val="Times New Roman1"/>
    </font>
    <font>
      <sz val="12"/>
      <color rgb="FF000000"/>
      <name val="Times New Roman11"/>
    </font>
    <font>
      <sz val="9"/>
      <color rgb="FF000000"/>
      <name val="Times New Roman11"/>
    </font>
    <font>
      <b/>
      <sz val="12"/>
      <color rgb="FF000000"/>
      <name val="Times New Roman11"/>
    </font>
    <font>
      <b/>
      <sz val="9"/>
      <color rgb="FF000000"/>
      <name val="Times New Roman11"/>
    </font>
    <font>
      <b/>
      <sz val="55"/>
      <color rgb="FF4472C4"/>
      <name val="Arial"/>
      <family val="2"/>
    </font>
    <font>
      <b/>
      <sz val="11"/>
      <color rgb="FF000000"/>
      <name val="Times New Roman1"/>
    </font>
    <font>
      <sz val="11"/>
      <color rgb="FF000000"/>
      <name val="Times New Roman1"/>
    </font>
    <font>
      <sz val="11"/>
      <color rgb="FF000000"/>
      <name val="Times New Roman1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11"/>
    </font>
    <font>
      <b/>
      <sz val="12"/>
      <name val="Times New Roman1"/>
    </font>
    <font>
      <b/>
      <sz val="11"/>
      <name val="Times New Roman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Times New Roman11"/>
    </font>
    <font>
      <b/>
      <sz val="10"/>
      <color rgb="FF000000"/>
      <name val="Times New Roman11"/>
    </font>
    <font>
      <b/>
      <sz val="10"/>
      <color rgb="FF000000"/>
      <name val="Times New Roman1"/>
    </font>
    <font>
      <b/>
      <sz val="12"/>
      <color rgb="FF000000"/>
      <name val="Arial"/>
      <family val="2"/>
    </font>
    <font>
      <b/>
      <sz val="11"/>
      <color rgb="FFFFFFFF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11"/>
    </font>
    <font>
      <b/>
      <sz val="10"/>
      <color theme="1"/>
      <name val="Times New Roman1"/>
    </font>
    <font>
      <sz val="11"/>
      <name val="Times New Roman"/>
      <family val="1"/>
    </font>
    <font>
      <b/>
      <sz val="10"/>
      <color rgb="FF4472C4"/>
      <name val="Arial"/>
      <family val="2"/>
    </font>
    <font>
      <b/>
      <sz val="10"/>
      <color rgb="FF000000"/>
      <name val="Rockwell Condensed"/>
      <family val="1"/>
    </font>
    <font>
      <sz val="10"/>
      <color theme="1"/>
      <name val="Times New Roman11"/>
    </font>
    <font>
      <b/>
      <sz val="10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900000"/>
        <bgColor rgb="FF900000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1"/>
      </left>
      <right style="thin">
        <color rgb="FF000000"/>
      </right>
      <top style="thin">
        <color theme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>
      <alignment vertical="center"/>
    </xf>
    <xf numFmtId="0" fontId="11" fillId="8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190">
    <xf numFmtId="0" fontId="0" fillId="0" borderId="0" xfId="0">
      <alignment vertical="center"/>
    </xf>
    <xf numFmtId="0" fontId="13" fillId="0" borderId="0" xfId="0" applyFont="1">
      <alignment vertical="center"/>
    </xf>
    <xf numFmtId="0" fontId="17" fillId="0" borderId="3" xfId="0" applyFont="1" applyBorder="1">
      <alignment vertical="center"/>
    </xf>
    <xf numFmtId="0" fontId="17" fillId="0" borderId="0" xfId="0" applyFont="1">
      <alignment vertical="center"/>
    </xf>
    <xf numFmtId="0" fontId="18" fillId="12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 wrapText="1"/>
    </xf>
    <xf numFmtId="0" fontId="17" fillId="0" borderId="7" xfId="0" applyFont="1" applyBorder="1" applyAlignment="1"/>
    <xf numFmtId="0" fontId="21" fillId="0" borderId="5" xfId="0" applyFont="1" applyBorder="1" applyAlignment="1">
      <alignment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20" fillId="10" borderId="0" xfId="0" applyFont="1" applyFill="1" applyAlignment="1">
      <alignment horizontal="center" vertical="center" wrapText="1"/>
    </xf>
    <xf numFmtId="0" fontId="18" fillId="13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24" fillId="12" borderId="4" xfId="0" applyFont="1" applyFill="1" applyBorder="1" applyAlignment="1">
      <alignment horizontal="center" vertical="center" wrapText="1"/>
    </xf>
    <xf numFmtId="0" fontId="25" fillId="15" borderId="5" xfId="0" applyFont="1" applyFill="1" applyBorder="1" applyAlignment="1">
      <alignment vertical="center" wrapText="1"/>
    </xf>
    <xf numFmtId="0" fontId="25" fillId="10" borderId="5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4" fillId="13" borderId="2" xfId="0" applyFont="1" applyFill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 vertical="center"/>
    </xf>
    <xf numFmtId="0" fontId="24" fillId="12" borderId="2" xfId="0" applyFont="1" applyFill="1" applyBorder="1" applyAlignment="1">
      <alignment horizontal="center" vertical="center" wrapText="1"/>
    </xf>
    <xf numFmtId="0" fontId="25" fillId="15" borderId="0" xfId="0" applyFont="1" applyFill="1" applyAlignment="1">
      <alignment vertical="center" wrapText="1"/>
    </xf>
    <xf numFmtId="0" fontId="25" fillId="10" borderId="0" xfId="0" applyFont="1" applyFill="1" applyAlignment="1">
      <alignment horizontal="center" vertical="center" wrapText="1"/>
    </xf>
    <xf numFmtId="0" fontId="24" fillId="13" borderId="0" xfId="0" applyFont="1" applyFill="1" applyAlignment="1">
      <alignment horizontal="center" vertical="center" wrapText="1"/>
    </xf>
    <xf numFmtId="0" fontId="24" fillId="10" borderId="0" xfId="0" applyFont="1" applyFill="1" applyAlignment="1">
      <alignment horizontal="center" vertical="center"/>
    </xf>
    <xf numFmtId="0" fontId="26" fillId="0" borderId="5" xfId="0" applyFont="1" applyBorder="1" applyAlignment="1">
      <alignment vertical="center" wrapText="1"/>
    </xf>
    <xf numFmtId="0" fontId="26" fillId="10" borderId="5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6" fillId="15" borderId="5" xfId="0" applyFont="1" applyFill="1" applyBorder="1" applyAlignment="1">
      <alignment vertical="center" wrapText="1"/>
    </xf>
    <xf numFmtId="0" fontId="26" fillId="15" borderId="0" xfId="0" applyFont="1" applyFill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10" borderId="5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/>
    </xf>
    <xf numFmtId="0" fontId="24" fillId="12" borderId="9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9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 wrapText="1"/>
    </xf>
    <xf numFmtId="0" fontId="30" fillId="12" borderId="2" xfId="0" applyFont="1" applyFill="1" applyBorder="1" applyAlignment="1">
      <alignment horizontal="center" vertical="center" wrapText="1"/>
    </xf>
    <xf numFmtId="0" fontId="30" fillId="12" borderId="10" xfId="0" applyFont="1" applyFill="1" applyBorder="1" applyAlignment="1">
      <alignment horizontal="center" vertical="center" wrapText="1"/>
    </xf>
    <xf numFmtId="0" fontId="30" fillId="12" borderId="9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0" fontId="24" fillId="13" borderId="9" xfId="0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8" fillId="13" borderId="9" xfId="0" applyFont="1" applyFill="1" applyBorder="1" applyAlignment="1">
      <alignment horizontal="center" vertical="center" wrapText="1"/>
    </xf>
    <xf numFmtId="0" fontId="18" fillId="10" borderId="9" xfId="0" applyFont="1" applyFill="1" applyBorder="1" applyAlignment="1">
      <alignment horizontal="center" vertical="center"/>
    </xf>
    <xf numFmtId="0" fontId="26" fillId="15" borderId="11" xfId="0" applyFont="1" applyFill="1" applyBorder="1" applyAlignment="1">
      <alignment vertical="center" wrapText="1"/>
    </xf>
    <xf numFmtId="0" fontId="26" fillId="10" borderId="11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/>
    </xf>
    <xf numFmtId="0" fontId="26" fillId="0" borderId="9" xfId="0" applyFont="1" applyBorder="1" applyAlignment="1">
      <alignment vertical="center" wrapText="1"/>
    </xf>
    <xf numFmtId="0" fontId="18" fillId="10" borderId="13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 wrapText="1"/>
    </xf>
    <xf numFmtId="0" fontId="26" fillId="15" borderId="12" xfId="0" applyFont="1" applyFill="1" applyBorder="1" applyAlignment="1">
      <alignment vertical="center" wrapText="1"/>
    </xf>
    <xf numFmtId="0" fontId="18" fillId="13" borderId="8" xfId="0" applyFont="1" applyFill="1" applyBorder="1" applyAlignment="1">
      <alignment horizontal="center" vertical="center" wrapText="1"/>
    </xf>
    <xf numFmtId="0" fontId="32" fillId="13" borderId="2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vertical="center" wrapText="1"/>
    </xf>
    <xf numFmtId="0" fontId="33" fillId="12" borderId="9" xfId="0" applyFont="1" applyFill="1" applyBorder="1" applyAlignment="1">
      <alignment horizontal="center" vertical="center" wrapText="1"/>
    </xf>
    <xf numFmtId="0" fontId="33" fillId="12" borderId="2" xfId="0" applyFont="1" applyFill="1" applyBorder="1" applyAlignment="1">
      <alignment horizontal="center" vertical="center" wrapText="1"/>
    </xf>
    <xf numFmtId="0" fontId="33" fillId="12" borderId="4" xfId="0" applyFont="1" applyFill="1" applyBorder="1" applyAlignment="1">
      <alignment horizontal="center" vertical="center" wrapText="1"/>
    </xf>
    <xf numFmtId="0" fontId="33" fillId="12" borderId="8" xfId="0" applyFont="1" applyFill="1" applyBorder="1" applyAlignment="1">
      <alignment horizontal="center" vertical="center" wrapText="1"/>
    </xf>
    <xf numFmtId="0" fontId="34" fillId="14" borderId="9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center" vertical="center"/>
    </xf>
    <xf numFmtId="0" fontId="36" fillId="15" borderId="5" xfId="0" applyFont="1" applyFill="1" applyBorder="1" applyAlignment="1">
      <alignment vertical="center" wrapText="1"/>
    </xf>
    <xf numFmtId="0" fontId="36" fillId="10" borderId="5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vertical="center" wrapText="1"/>
    </xf>
    <xf numFmtId="0" fontId="31" fillId="10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vertical="center" wrapText="1"/>
    </xf>
    <xf numFmtId="0" fontId="36" fillId="10" borderId="9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 wrapText="1"/>
    </xf>
    <xf numFmtId="0" fontId="38" fillId="13" borderId="9" xfId="0" applyFont="1" applyFill="1" applyBorder="1" applyAlignment="1">
      <alignment horizontal="center" vertical="center" wrapText="1"/>
    </xf>
    <xf numFmtId="0" fontId="38" fillId="10" borderId="9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6" fillId="15" borderId="15" xfId="0" applyFont="1" applyFill="1" applyBorder="1" applyAlignment="1">
      <alignment vertical="center" wrapText="1"/>
    </xf>
    <xf numFmtId="0" fontId="39" fillId="14" borderId="9" xfId="0" applyFont="1" applyFill="1" applyBorder="1" applyAlignment="1">
      <alignment horizontal="center" vertical="center"/>
    </xf>
    <xf numFmtId="0" fontId="26" fillId="10" borderId="16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26" fillId="7" borderId="17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30" fillId="12" borderId="8" xfId="0" applyFont="1" applyFill="1" applyBorder="1" applyAlignment="1">
      <alignment horizontal="center" vertical="center" wrapText="1"/>
    </xf>
    <xf numFmtId="0" fontId="30" fillId="14" borderId="9" xfId="0" applyFont="1" applyFill="1" applyBorder="1" applyAlignment="1">
      <alignment horizontal="center" vertical="center"/>
    </xf>
    <xf numFmtId="0" fontId="30" fillId="15" borderId="5" xfId="0" applyFont="1" applyFill="1" applyBorder="1" applyAlignment="1">
      <alignment vertical="center" wrapText="1"/>
    </xf>
    <xf numFmtId="0" fontId="30" fillId="10" borderId="5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0" fontId="30" fillId="13" borderId="2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/>
    </xf>
    <xf numFmtId="0" fontId="27" fillId="15" borderId="5" xfId="0" applyFont="1" applyFill="1" applyBorder="1" applyAlignment="1">
      <alignment vertical="center" wrapText="1"/>
    </xf>
    <xf numFmtId="0" fontId="27" fillId="15" borderId="9" xfId="0" applyFont="1" applyFill="1" applyBorder="1" applyAlignment="1">
      <alignment vertical="center" wrapText="1"/>
    </xf>
    <xf numFmtId="0" fontId="27" fillId="10" borderId="9" xfId="0" applyFont="1" applyFill="1" applyBorder="1" applyAlignment="1">
      <alignment horizontal="center" vertical="center" wrapText="1"/>
    </xf>
    <xf numFmtId="0" fontId="27" fillId="7" borderId="9" xfId="0" applyFont="1" applyFill="1" applyBorder="1" applyAlignment="1">
      <alignment horizontal="center" vertical="center" wrapText="1"/>
    </xf>
    <xf numFmtId="0" fontId="30" fillId="13" borderId="9" xfId="0" applyFont="1" applyFill="1" applyBorder="1" applyAlignment="1">
      <alignment horizontal="center" vertical="center" wrapText="1"/>
    </xf>
    <xf numFmtId="0" fontId="30" fillId="10" borderId="9" xfId="0" applyFont="1" applyFill="1" applyBorder="1" applyAlignment="1">
      <alignment horizontal="center" vertical="center"/>
    </xf>
    <xf numFmtId="0" fontId="27" fillId="15" borderId="12" xfId="0" applyFont="1" applyFill="1" applyBorder="1" applyAlignment="1">
      <alignment vertical="center" wrapText="1"/>
    </xf>
    <xf numFmtId="0" fontId="27" fillId="10" borderId="12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 wrapText="1"/>
    </xf>
    <xf numFmtId="0" fontId="30" fillId="13" borderId="8" xfId="0" applyFont="1" applyFill="1" applyBorder="1" applyAlignment="1">
      <alignment horizontal="center" vertical="center" wrapText="1"/>
    </xf>
    <xf numFmtId="0" fontId="30" fillId="10" borderId="13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5" fillId="7" borderId="0" xfId="0" applyFont="1" applyFill="1" applyAlignment="1">
      <alignment horizontal="center" vertical="center" wrapText="1"/>
    </xf>
    <xf numFmtId="0" fontId="24" fillId="15" borderId="5" xfId="0" applyFont="1" applyFill="1" applyBorder="1" applyAlignment="1">
      <alignment vertical="center" wrapText="1"/>
    </xf>
    <xf numFmtId="0" fontId="24" fillId="10" borderId="5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/>
    </xf>
    <xf numFmtId="0" fontId="37" fillId="0" borderId="5" xfId="0" applyFont="1" applyBorder="1" applyAlignment="1">
      <alignment vertical="center" wrapText="1"/>
    </xf>
    <xf numFmtId="0" fontId="37" fillId="10" borderId="5" xfId="0" applyFont="1" applyFill="1" applyBorder="1" applyAlignment="1">
      <alignment horizontal="center" vertical="center" wrapText="1"/>
    </xf>
    <xf numFmtId="0" fontId="37" fillId="7" borderId="5" xfId="0" applyFont="1" applyFill="1" applyBorder="1" applyAlignment="1">
      <alignment horizontal="center" vertical="center" wrapText="1"/>
    </xf>
    <xf numFmtId="0" fontId="38" fillId="13" borderId="2" xfId="0" applyFont="1" applyFill="1" applyBorder="1" applyAlignment="1">
      <alignment horizontal="center" vertical="center" wrapText="1"/>
    </xf>
    <xf numFmtId="0" fontId="38" fillId="10" borderId="6" xfId="0" applyFont="1" applyFill="1" applyBorder="1" applyAlignment="1">
      <alignment horizontal="center" vertical="center"/>
    </xf>
    <xf numFmtId="0" fontId="30" fillId="0" borderId="5" xfId="0" applyFont="1" applyBorder="1" applyAlignment="1">
      <alignment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 wrapText="1"/>
    </xf>
    <xf numFmtId="0" fontId="18" fillId="12" borderId="19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4" fillId="10" borderId="22" xfId="0" applyFont="1" applyFill="1" applyBorder="1" applyAlignment="1">
      <alignment horizontal="center" vertical="center"/>
    </xf>
    <xf numFmtId="0" fontId="26" fillId="0" borderId="14" xfId="0" applyFont="1" applyBorder="1" applyAlignment="1">
      <alignment vertical="center" wrapText="1"/>
    </xf>
    <xf numFmtId="0" fontId="24" fillId="10" borderId="23" xfId="0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20" fillId="10" borderId="9" xfId="0" applyFont="1" applyFill="1" applyBorder="1" applyAlignment="1">
      <alignment horizontal="center" vertical="center" wrapText="1"/>
    </xf>
    <xf numFmtId="0" fontId="18" fillId="10" borderId="23" xfId="0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24" fillId="13" borderId="11" xfId="0" applyFont="1" applyFill="1" applyBorder="1" applyAlignment="1">
      <alignment horizontal="center" vertical="center" wrapText="1"/>
    </xf>
    <xf numFmtId="0" fontId="24" fillId="10" borderId="24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 wrapText="1"/>
    </xf>
    <xf numFmtId="0" fontId="36" fillId="10" borderId="21" xfId="0" applyFont="1" applyFill="1" applyBorder="1" applyAlignment="1">
      <alignment horizontal="center" vertical="center" wrapText="1"/>
    </xf>
    <xf numFmtId="0" fontId="36" fillId="7" borderId="21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41" fillId="10" borderId="5" xfId="0" applyFont="1" applyFill="1" applyBorder="1" applyAlignment="1">
      <alignment horizontal="center" vertical="center" wrapText="1"/>
    </xf>
    <xf numFmtId="0" fontId="42" fillId="10" borderId="18" xfId="0" applyFont="1" applyFill="1" applyBorder="1" applyAlignment="1">
      <alignment horizontal="center" vertical="center" wrapText="1"/>
    </xf>
    <xf numFmtId="0" fontId="43" fillId="10" borderId="18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40" fillId="11" borderId="2" xfId="0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44" fillId="13" borderId="2" xfId="0" applyFont="1" applyFill="1" applyBorder="1" applyAlignment="1">
      <alignment horizontal="center" vertical="center" wrapText="1"/>
    </xf>
    <xf numFmtId="0" fontId="27" fillId="10" borderId="6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46" fillId="9" borderId="2" xfId="0" applyFont="1" applyFill="1" applyBorder="1" applyAlignment="1">
      <alignment horizontal="center" vertical="center" wrapText="1"/>
    </xf>
    <xf numFmtId="0" fontId="46" fillId="10" borderId="2" xfId="0" applyFont="1" applyFill="1" applyBorder="1" applyAlignment="1">
      <alignment horizontal="center" vertical="center" wrapText="1"/>
    </xf>
    <xf numFmtId="0" fontId="38" fillId="12" borderId="4" xfId="0" applyFont="1" applyFill="1" applyBorder="1" applyAlignment="1">
      <alignment horizontal="center" vertical="center" wrapText="1"/>
    </xf>
    <xf numFmtId="0" fontId="38" fillId="12" borderId="2" xfId="0" applyFont="1" applyFill="1" applyBorder="1" applyAlignment="1">
      <alignment horizontal="center" vertical="center" wrapText="1"/>
    </xf>
    <xf numFmtId="0" fontId="38" fillId="12" borderId="8" xfId="0" applyFont="1" applyFill="1" applyBorder="1" applyAlignment="1">
      <alignment horizontal="center" vertical="center" wrapText="1"/>
    </xf>
    <xf numFmtId="0" fontId="42" fillId="15" borderId="18" xfId="0" applyFont="1" applyFill="1" applyBorder="1" applyAlignment="1">
      <alignment vertical="center" wrapText="1"/>
    </xf>
    <xf numFmtId="0" fontId="47" fillId="10" borderId="18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vertical="center" wrapText="1"/>
    </xf>
    <xf numFmtId="0" fontId="37" fillId="12" borderId="2" xfId="0" applyFont="1" applyFill="1" applyBorder="1" applyAlignment="1">
      <alignment horizontal="center" vertical="center" wrapText="1"/>
    </xf>
    <xf numFmtId="0" fontId="43" fillId="15" borderId="18" xfId="0" applyFont="1" applyFill="1" applyBorder="1" applyAlignment="1">
      <alignment vertical="center" wrapText="1"/>
    </xf>
    <xf numFmtId="0" fontId="48" fillId="15" borderId="18" xfId="0" applyFont="1" applyFill="1" applyBorder="1" applyAlignment="1">
      <alignment vertical="center" wrapText="1"/>
    </xf>
    <xf numFmtId="0" fontId="48" fillId="10" borderId="18" xfId="0" applyFont="1" applyFill="1" applyBorder="1" applyAlignment="1">
      <alignment horizontal="center" vertical="center" wrapText="1"/>
    </xf>
  </cellXfs>
  <cellStyles count="18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" builtinId="28" customBuiltin="1"/>
    <cellStyle name="Normal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2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  <border outline="0">
        <left style="thin">
          <color rgb="FF000000"/>
        </left>
        <right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  <border outline="0">
        <left style="thin">
          <color rgb="FF000000"/>
        </left>
        <right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</font>
    </dxf>
    <dxf>
      <font>
        <strike val="0"/>
        <outline val="0"/>
        <shadow val="0"/>
        <u val="none"/>
        <vertAlign val="baseline"/>
        <sz val="11"/>
        <color rgb="FF0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</font>
    </dxf>
    <dxf>
      <font>
        <strike val="0"/>
        <outline val="0"/>
        <shadow val="0"/>
        <u val="none"/>
        <vertAlign val="baseline"/>
        <sz val="11"/>
        <color rgb="FF000000"/>
      </font>
    </dxf>
    <dxf>
      <font>
        <strike val="0"/>
        <outline val="0"/>
        <shadow val="0"/>
        <u val="none"/>
        <vertAlign val="baseline"/>
        <sz val="11"/>
        <color rgb="FF000000"/>
      </font>
    </dxf>
    <dxf>
      <font>
        <strike val="0"/>
        <outline val="0"/>
        <shadow val="0"/>
        <u val="none"/>
        <vertAlign val="baseline"/>
        <sz val="11"/>
        <color rgb="FF0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  <border outline="0">
        <left style="thin">
          <color rgb="FF000000"/>
        </left>
        <right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  <border outline="0">
        <left style="thin">
          <color rgb="FF000000"/>
        </left>
        <right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left style="thin">
          <color rgb="FF000000"/>
        </left>
      </border>
    </dxf>
    <dxf>
      <font>
        <strike val="0"/>
        <outline val="0"/>
        <shadow val="0"/>
        <u val="none"/>
        <vertAlign val="baseline"/>
        <sz val="10"/>
        <color rgb="FF000000"/>
        <name val="Times New Roman11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</dxf>
    <dxf>
      <font>
        <strike val="0"/>
        <outline val="0"/>
        <shadow val="0"/>
        <u val="none"/>
        <vertAlign val="baseline"/>
        <sz val="10"/>
        <color rgb="FF000000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</dxf>
    <dxf>
      <font>
        <strike val="0"/>
        <outline val="0"/>
        <shadow val="0"/>
        <u val="none"/>
        <vertAlign val="baseline"/>
        <sz val="10"/>
        <color rgb="FF000000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</dxf>
    <dxf>
      <font>
        <b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rgb="FF000000"/>
        <name val="Times New Roman11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  <border outline="0">
        <left style="thin">
          <color rgb="FF000000"/>
        </left>
        <right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  <border outline="0">
        <left style="thin">
          <color rgb="FF000000"/>
        </left>
        <right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  <border outline="0">
        <left style="thin">
          <color rgb="FF000000"/>
        </left>
        <right/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1"/>
        <scheme val="none"/>
      </font>
      <fill>
        <patternFill patternType="solid">
          <fgColor rgb="FFCCFFCC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1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imes New Roman1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1"/>
        <scheme val="none"/>
      </font>
    </dxf>
  </dxfs>
  <tableStyles count="0" defaultTableStyle="TableStyleMedium2" defaultPivotStyle="PivotStyleLight16"/>
  <colors>
    <mruColors>
      <color rgb="FFFF99CC"/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898196</xdr:colOff>
      <xdr:row>0</xdr:row>
      <xdr:rowOff>76315</xdr:rowOff>
    </xdr:from>
    <xdr:ext cx="4654879" cy="1918677"/>
    <xdr:pic>
      <xdr:nvPicPr>
        <xdr:cNvPr id="2" name="Imagen 1">
          <a:extLst>
            <a:ext uri="{FF2B5EF4-FFF2-40B4-BE49-F238E27FC236}">
              <a16:creationId xmlns:a16="http://schemas.microsoft.com/office/drawing/2014/main" id="{87527270-3A70-2946-AD6F-F985B9991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89746" y="76315"/>
          <a:ext cx="4654879" cy="191867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42676</xdr:colOff>
      <xdr:row>0</xdr:row>
      <xdr:rowOff>298320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FB0B1262-0C8A-5A43-8CCA-EE90B25D1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7186" y="298320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47997</xdr:colOff>
      <xdr:row>0</xdr:row>
      <xdr:rowOff>344237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34456FDE-6B5E-6649-967E-5306EE9F3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9765" y="344237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73778</xdr:colOff>
      <xdr:row>0</xdr:row>
      <xdr:rowOff>368300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BF2838F3-3107-3848-AA4E-E832FFB59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9260" y="368300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578603</xdr:colOff>
      <xdr:row>0</xdr:row>
      <xdr:rowOff>104775</xdr:rowOff>
    </xdr:from>
    <xdr:ext cx="2606157" cy="1076325"/>
    <xdr:pic>
      <xdr:nvPicPr>
        <xdr:cNvPr id="4" name="Imagen 2">
          <a:extLst>
            <a:ext uri="{FF2B5EF4-FFF2-40B4-BE49-F238E27FC236}">
              <a16:creationId xmlns:a16="http://schemas.microsoft.com/office/drawing/2014/main" id="{2B0E31B3-97A8-43F4-BF56-A3BBD7AC0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2803" y="104775"/>
          <a:ext cx="2606157" cy="10763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66003</xdr:colOff>
      <xdr:row>0</xdr:row>
      <xdr:rowOff>383851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7C8C61A9-3DA7-8840-9F42-17BA2BBE2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0513" y="383851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35843</xdr:colOff>
      <xdr:row>0</xdr:row>
      <xdr:rowOff>368300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BB29C7FC-8DC4-5144-9172-4C84056D5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4934" y="368300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19350</xdr:colOff>
      <xdr:row>0</xdr:row>
      <xdr:rowOff>368300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76A805A4-2D72-BF42-BCDA-88830CA48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3860" y="368300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112656</xdr:colOff>
      <xdr:row>0</xdr:row>
      <xdr:rowOff>360524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A7EECBB9-3EA3-F64D-BA93-28E73AACF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7166" y="360524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128207</xdr:colOff>
      <xdr:row>0</xdr:row>
      <xdr:rowOff>368300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B274A0E6-A063-6A44-B2E2-5E05F6D0C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0707" y="368300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85478</xdr:colOff>
      <xdr:row>0</xdr:row>
      <xdr:rowOff>361178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835F1F3F-CC08-6141-85F6-08C98C14E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4712" y="361178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56017</xdr:colOff>
      <xdr:row>0</xdr:row>
      <xdr:rowOff>352258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C590B038-A769-3849-89E5-427A7A664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428" y="352258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66003</xdr:colOff>
      <xdr:row>0</xdr:row>
      <xdr:rowOff>391626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2EC0510B-39FE-6046-B9BF-7D18E7FA6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0513" y="391626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72059</xdr:colOff>
      <xdr:row>0</xdr:row>
      <xdr:rowOff>392363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27A2C907-B189-1B4E-8013-52E60832E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470" y="392363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112656</xdr:colOff>
      <xdr:row>0</xdr:row>
      <xdr:rowOff>376075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A40D0515-B504-4549-A216-7AE1C3C6D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1595" y="376075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89329</xdr:colOff>
      <xdr:row>0</xdr:row>
      <xdr:rowOff>407178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B41143FD-53DB-1E4E-A945-AA2568EDF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3839" y="407178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47996</xdr:colOff>
      <xdr:row>0</xdr:row>
      <xdr:rowOff>408405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AABC175F-5523-6043-9581-C0342E046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407" y="408405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28146</xdr:colOff>
      <xdr:row>0</xdr:row>
      <xdr:rowOff>329815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CB9D649E-F91E-3D49-A4BB-C345F1082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237" y="329815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56018</xdr:colOff>
      <xdr:row>0</xdr:row>
      <xdr:rowOff>368300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DC612D34-774F-2540-8851-25E0C54E0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9555" y="368300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88519</xdr:colOff>
      <xdr:row>0</xdr:row>
      <xdr:rowOff>384175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E232B86B-1891-1244-8FD8-0EBDE3149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2457" y="384175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835123</xdr:colOff>
      <xdr:row>0</xdr:row>
      <xdr:rowOff>1086692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50014276-A145-2947-9930-A62A85E73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83225" y="1086692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695325</xdr:colOff>
      <xdr:row>0</xdr:row>
      <xdr:rowOff>438150</xdr:rowOff>
    </xdr:from>
    <xdr:ext cx="3136613" cy="1295400"/>
    <xdr:pic>
      <xdr:nvPicPr>
        <xdr:cNvPr id="5" name="Imagen 2">
          <a:extLst>
            <a:ext uri="{FF2B5EF4-FFF2-40B4-BE49-F238E27FC236}">
              <a16:creationId xmlns:a16="http://schemas.microsoft.com/office/drawing/2014/main" id="{3CD99820-C0C1-4E0C-A357-2541D1569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438150"/>
          <a:ext cx="3136613" cy="12954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32958</xdr:colOff>
      <xdr:row>0</xdr:row>
      <xdr:rowOff>402318</xdr:rowOff>
    </xdr:from>
    <xdr:ext cx="3869071" cy="1597900"/>
    <xdr:pic>
      <xdr:nvPicPr>
        <xdr:cNvPr id="2" name="Imagen 2">
          <a:extLst>
            <a:ext uri="{FF2B5EF4-FFF2-40B4-BE49-F238E27FC236}">
              <a16:creationId xmlns:a16="http://schemas.microsoft.com/office/drawing/2014/main" id="{51E14090-1A70-4F4B-9EDB-40BF8421F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8440" y="402318"/>
          <a:ext cx="3869071" cy="15979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B4:K23" headerRowCount="0" totalsRowShown="0" headerRowDxfId="232" dataDxfId="231">
  <sortState xmlns:xlrd2="http://schemas.microsoft.com/office/spreadsheetml/2017/richdata2" ref="B4:K23">
    <sortCondition descending="1" ref="J4:J23"/>
    <sortCondition descending="1" ref="K4:K23"/>
  </sortState>
  <tableColumns count="10">
    <tableColumn id="1" xr3:uid="{00000000-0010-0000-0000-000001000000}" name="Columna1" dataDxfId="230"/>
    <tableColumn id="2" xr3:uid="{00000000-0010-0000-0000-000002000000}" name="Columna2" dataDxfId="229"/>
    <tableColumn id="7" xr3:uid="{00000000-0010-0000-0000-000007000000}" name="Columna7" dataDxfId="228"/>
    <tableColumn id="8" xr3:uid="{00000000-0010-0000-0000-000008000000}" name="Columna8" dataDxfId="227"/>
    <tableColumn id="9" xr3:uid="{00000000-0010-0000-0000-000009000000}" name="Columna9" dataDxfId="226"/>
    <tableColumn id="10" xr3:uid="{00000000-0010-0000-0000-00000A000000}" name="Columna10" dataDxfId="225"/>
    <tableColumn id="11" xr3:uid="{00000000-0010-0000-0000-00000B000000}" name="Columna11" dataDxfId="224"/>
    <tableColumn id="12" xr3:uid="{00000000-0010-0000-0000-00000C000000}" name="Columna12" dataDxfId="223"/>
    <tableColumn id="13" xr3:uid="{00000000-0010-0000-0000-00000D000000}" name="Columna13" dataDxfId="222"/>
    <tableColumn id="14" xr3:uid="{00000000-0010-0000-0000-00000E000000}" name="Columna14" dataDxfId="221"/>
  </tableColumns>
  <tableStyleInfo name="TableStyleMedium2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EA08D56-D618-214D-820D-41EEC97F09C4}" name="__Anonymous_Sheet_DB__0389" displayName="__Anonymous_Sheet_DB__0389" ref="B4:K16" headerRowCount="0" totalsRowShown="0" headerRowDxfId="138" dataDxfId="137">
  <sortState xmlns:xlrd2="http://schemas.microsoft.com/office/spreadsheetml/2017/richdata2" ref="B4:K16">
    <sortCondition descending="1" ref="J4:J16"/>
    <sortCondition descending="1" ref="K4:K16"/>
  </sortState>
  <tableColumns count="10">
    <tableColumn id="1" xr3:uid="{7B437028-8695-EB4D-A993-D5207BFF9BB0}" name="Columna1" dataDxfId="136"/>
    <tableColumn id="2" xr3:uid="{D717CF88-1859-C748-93BC-97CB59750CD2}" name="Columna2" dataDxfId="135"/>
    <tableColumn id="7" xr3:uid="{81B31013-7729-7A48-9DDB-F5BFA558A095}" name="Columna7" dataDxfId="134"/>
    <tableColumn id="8" xr3:uid="{2BEC2FEC-64FA-1A49-AD89-770995C4B77E}" name="Columna8" dataDxfId="133"/>
    <tableColumn id="9" xr3:uid="{51C0AFD4-E913-8944-90A1-7B0668EBF6EC}" name="Columna9" dataDxfId="132"/>
    <tableColumn id="10" xr3:uid="{8E039739-E73A-DD40-A1C8-056079DD0537}" name="Columna10" dataDxfId="131"/>
    <tableColumn id="11" xr3:uid="{F4E70B62-4B96-EC4C-87B9-536D769A9C1A}" name="Columna11" dataDxfId="130"/>
    <tableColumn id="12" xr3:uid="{658B2F76-F62E-604A-8EF5-5915789B8A0B}" name="Columna12" dataDxfId="129"/>
    <tableColumn id="13" xr3:uid="{C2CDBC72-EDE2-7F49-ABBD-DB1CBF950891}" name="Columna13" dataDxfId="128">
      <calculatedColumnFormula>__Anonymous_Sheet_DB__0389[[#This Row],[Columna7]]+__Anonymous_Sheet_DB__0389[[#This Row],[Columna9]]+__Anonymous_Sheet_DB__0389[[#This Row],[Columna11]]</calculatedColumnFormula>
    </tableColumn>
    <tableColumn id="14" xr3:uid="{1769A4C0-FD54-1649-A7D0-1641A8D7EA4A}" name="Columna14" dataDxfId="127">
      <calculatedColumnFormula>__Anonymous_Sheet_DB__0389[[#This Row],[Columna12]]+__Anonymous_Sheet_DB__0389[[#This Row],[Columna10]]+__Anonymous_Sheet_DB__0389[[#This Row],[Columna8]]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A10B803-DC24-E048-8104-550883276A5F}" name="__Anonymous_Sheet_DB__038910" displayName="__Anonymous_Sheet_DB__038910" ref="B4:K12" headerRowCount="0" totalsRowShown="0">
  <sortState xmlns:xlrd2="http://schemas.microsoft.com/office/spreadsheetml/2017/richdata2" ref="B4:K12">
    <sortCondition descending="1" ref="J4:J12"/>
    <sortCondition descending="1" ref="K4:K12"/>
  </sortState>
  <tableColumns count="10">
    <tableColumn id="1" xr3:uid="{8976EB57-269B-7F4B-926C-A7249CD516B2}" name="Columna1"/>
    <tableColumn id="2" xr3:uid="{A363199D-02B1-E645-A5F9-BDD68FF04860}" name="Columna2"/>
    <tableColumn id="7" xr3:uid="{4CFC710D-F92E-4841-B9DB-EE8D1F0D50E5}" name="Columna7" dataDxfId="126"/>
    <tableColumn id="8" xr3:uid="{DE8F10BB-9349-0241-BD2C-78FF6B6BCF15}" name="Columna8" dataDxfId="125"/>
    <tableColumn id="9" xr3:uid="{A67E1856-AFE8-E340-8603-CE6F6891C164}" name="Columna9" dataDxfId="124"/>
    <tableColumn id="10" xr3:uid="{2AF0AAD7-3413-C043-B521-184ED18DF585}" name="Columna10" dataDxfId="123"/>
    <tableColumn id="11" xr3:uid="{161BF910-FACE-D544-9ECE-E89ED8EC3011}" name="Columna11" dataDxfId="122"/>
    <tableColumn id="12" xr3:uid="{9812E3A5-F8D8-C640-99A7-9B412159C640}" name="Columna12" dataDxfId="121"/>
    <tableColumn id="13" xr3:uid="{99288EDC-C66D-4345-B99C-65E0B47B43E7}" name="Columna13">
      <calculatedColumnFormula>__Anonymous_Sheet_DB__038910[[#This Row],[Columna7]]+__Anonymous_Sheet_DB__038910[[#This Row],[Columna9]]+__Anonymous_Sheet_DB__038910[[#This Row],[Columna11]]</calculatedColumnFormula>
    </tableColumn>
    <tableColumn id="14" xr3:uid="{D9864FD8-B422-E648-AE7E-1AC0630BF943}" name="Columna14">
      <calculatedColumnFormula>__Anonymous_Sheet_DB__038910[[#This Row],[Columna12]]+__Anonymous_Sheet_DB__038910[[#This Row],[Columna10]]+__Anonymous_Sheet_DB__038910[[#This Row],[Columna8]]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CE824C3-D711-4ED8-8157-75D6F909F63B}" name="__Anonymous_Sheet_DB__03891023" displayName="__Anonymous_Sheet_DB__03891023" ref="B4:K5" headerRowCount="0" totalsRowShown="0" headerRowDxfId="120" dataDxfId="119">
  <sortState xmlns:xlrd2="http://schemas.microsoft.com/office/spreadsheetml/2017/richdata2" ref="B4:K5">
    <sortCondition descending="1" ref="J4:J5"/>
    <sortCondition descending="1" ref="K4:K5"/>
  </sortState>
  <tableColumns count="10">
    <tableColumn id="1" xr3:uid="{2137091E-5C58-46D5-BE27-085C9F1E24DB}" name="Columna1" dataDxfId="118"/>
    <tableColumn id="2" xr3:uid="{C21BF069-174E-4B41-83D1-F345E613E6A8}" name="Columna2" dataDxfId="117"/>
    <tableColumn id="7" xr3:uid="{CBDA4FF4-2C34-468E-9A44-E56D52847418}" name="Columna7" dataDxfId="116"/>
    <tableColumn id="8" xr3:uid="{2412AD90-EC84-44A5-8AA4-3DCB8D140B76}" name="Columna8" dataDxfId="115"/>
    <tableColumn id="9" xr3:uid="{F3B54212-9E0D-48CB-85FF-A03349D77799}" name="Columna9" dataDxfId="114"/>
    <tableColumn id="10" xr3:uid="{A76F5A73-82EA-4B31-AF01-ACF614D73D2B}" name="Columna10" dataDxfId="113"/>
    <tableColumn id="11" xr3:uid="{5286EFD7-B23F-4A61-BFAF-4980EA1CA425}" name="Columna11" dataDxfId="112"/>
    <tableColumn id="12" xr3:uid="{BE54BEAC-EBF9-4D0D-9662-DEED1B97053C}" name="Columna12" dataDxfId="111"/>
    <tableColumn id="13" xr3:uid="{598CC508-2D76-4F98-AAC4-DF5DBE6D3B1F}" name="Columna13" dataDxfId="110">
      <calculatedColumnFormula>__Anonymous_Sheet_DB__03891023[[#This Row],[Columna7]]+__Anonymous_Sheet_DB__03891023[[#This Row],[Columna9]]+__Anonymous_Sheet_DB__03891023[[#This Row],[Columna11]]</calculatedColumnFormula>
    </tableColumn>
    <tableColumn id="14" xr3:uid="{03AB7E4C-9542-44EE-B1AF-5B3F1ADE4569}" name="Columna14" dataDxfId="109">
      <calculatedColumnFormula>__Anonymous_Sheet_DB__03891023[[#This Row],[Columna12]]+__Anonymous_Sheet_DB__03891023[[#This Row],[Columna10]]+__Anonymous_Sheet_DB__03891023[[#This Row],[Columna8]]</calculatedColumnFormula>
    </tableColumn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AFEF296-3FFF-A241-8FC9-CB2AAF072C88}" name="__Anonymous_Sheet_DB__013" displayName="__Anonymous_Sheet_DB__013" ref="B4:K14" headerRowCount="0" totalsRowShown="0" headerRowDxfId="108">
  <sortState xmlns:xlrd2="http://schemas.microsoft.com/office/spreadsheetml/2017/richdata2" ref="B4:K14">
    <sortCondition descending="1" ref="J4:J14"/>
    <sortCondition descending="1" ref="K4:K14"/>
  </sortState>
  <tableColumns count="10">
    <tableColumn id="1" xr3:uid="{9EC9B8A2-6BAD-5244-9621-0ECBA23F3624}" name="Columna1" dataDxfId="107"/>
    <tableColumn id="2" xr3:uid="{89416EDD-6C1B-A649-A761-7E389D85D501}" name="Columna2" dataDxfId="106"/>
    <tableColumn id="7" xr3:uid="{EBBE99D8-D71F-2D46-833A-D9B409C3A34B}" name="Columna7" dataDxfId="105"/>
    <tableColumn id="8" xr3:uid="{A61DD24C-C507-6F43-89B6-D81E830E0423}" name="Columna8" dataDxfId="104"/>
    <tableColumn id="9" xr3:uid="{B193B207-7344-1240-A3FD-842DA6196B50}" name="Columna9" dataDxfId="103"/>
    <tableColumn id="10" xr3:uid="{536C5CA2-AC5E-1D40-B0D0-B180381BDFC7}" name="Columna10" dataDxfId="102"/>
    <tableColumn id="11" xr3:uid="{6A294F9E-BC4C-424C-990C-BD9EADF620D8}" name="Columna11" dataDxfId="101"/>
    <tableColumn id="12" xr3:uid="{C45D7D8B-AC88-C645-B777-E035836CC159}" name="Columna12" dataDxfId="100"/>
    <tableColumn id="13" xr3:uid="{F12A7392-9A74-3741-BAD9-44CEDE92E866}" name="Columna13" dataDxfId="99">
      <calculatedColumnFormula>__Anonymous_Sheet_DB__013[[#This Row],[Columna7]]+__Anonymous_Sheet_DB__013[[#This Row],[Columna9]]+__Anonymous_Sheet_DB__013[[#This Row],[Columna11]]</calculatedColumnFormula>
    </tableColumn>
    <tableColumn id="14" xr3:uid="{9E7C97DB-37DC-CD41-B96B-99D3D88B993A}" name="Columna14" dataDxfId="98">
      <calculatedColumnFormula>__Anonymous_Sheet_DB__013[[#This Row],[Columna12]]+__Anonymous_Sheet_DB__013[[#This Row],[Columna10]]+__Anonymous_Sheet_DB__013[[#This Row],[Columna8]]</calculatedColumnFormula>
    </tableColumn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C95BB30-14A1-2B4D-A8D6-A1B06AAB7BC8}" name="__Anonymous_Sheet_DB__01314" displayName="__Anonymous_Sheet_DB__01314" ref="B4:K15" headerRowCount="0" totalsRowShown="0" headerRowDxfId="97" dataDxfId="96">
  <sortState xmlns:xlrd2="http://schemas.microsoft.com/office/spreadsheetml/2017/richdata2" ref="B4:K15">
    <sortCondition descending="1" ref="J4:J15"/>
    <sortCondition descending="1" ref="K4:K15"/>
  </sortState>
  <tableColumns count="10">
    <tableColumn id="1" xr3:uid="{AEF74117-F166-584D-8260-394A31486C12}" name="Columna1" dataDxfId="95"/>
    <tableColumn id="2" xr3:uid="{63FB6D83-ADC1-474D-8CA1-A5AF1070F44C}" name="Columna2" dataDxfId="94"/>
    <tableColumn id="7" xr3:uid="{8B58E7D1-299B-EA43-B197-DD473F0C0923}" name="Columna7" dataDxfId="93"/>
    <tableColumn id="8" xr3:uid="{7BA0299A-5D35-8244-B269-C2C4C88918F8}" name="Columna8" dataDxfId="92"/>
    <tableColumn id="9" xr3:uid="{280A24E8-8ABF-5645-B350-A80594F41BB8}" name="Columna9" dataDxfId="91"/>
    <tableColumn id="10" xr3:uid="{9BD5DE49-E389-944A-9BD3-A04790159057}" name="Columna10" dataDxfId="90"/>
    <tableColumn id="11" xr3:uid="{C1A60719-A77F-6241-BA17-FA96EFD9B297}" name="Columna11" dataDxfId="89"/>
    <tableColumn id="12" xr3:uid="{804AAD56-1361-3E41-9532-DFD04FBC7998}" name="Columna12" dataDxfId="88"/>
    <tableColumn id="13" xr3:uid="{F224065D-524B-A44D-B755-2D2FC628EE8F}" name="Columna13" dataDxfId="87">
      <calculatedColumnFormula>__Anonymous_Sheet_DB__01314[[#This Row],[Columna7]]+__Anonymous_Sheet_DB__01314[[#This Row],[Columna9]]+__Anonymous_Sheet_DB__01314[[#This Row],[Columna11]]</calculatedColumnFormula>
    </tableColumn>
    <tableColumn id="14" xr3:uid="{C331BB1A-1E3A-B84C-9D3F-081B244AFDA4}" name="Columna14" dataDxfId="86">
      <calculatedColumnFormula>__Anonymous_Sheet_DB__01314[[#This Row],[Columna12]]+__Anonymous_Sheet_DB__01314[[#This Row],[Columna10]]+__Anonymous_Sheet_DB__01314[[#This Row],[Columna8]]</calculatedColumnFormula>
    </tableColumn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18030C0-BA27-7849-AF60-7B3100044150}" name="__Anonymous_Sheet_DB__0131415" displayName="__Anonymous_Sheet_DB__0131415" ref="B4:K8" headerRowCount="0" totalsRowShown="0">
  <sortState xmlns:xlrd2="http://schemas.microsoft.com/office/spreadsheetml/2017/richdata2" ref="B4:K8">
    <sortCondition descending="1" ref="J4:J8"/>
    <sortCondition descending="1" ref="K4:K8"/>
  </sortState>
  <tableColumns count="10">
    <tableColumn id="1" xr3:uid="{274768FE-6F03-A644-AA70-159CA90D196F}" name="Columna1" dataDxfId="85"/>
    <tableColumn id="2" xr3:uid="{5794169D-3625-2C41-8072-104A3BC7E73F}" name="Columna2" dataDxfId="84"/>
    <tableColumn id="7" xr3:uid="{09796D20-5A2F-8B4E-B0AC-8121B735D8E5}" name="Columna7" dataDxfId="83"/>
    <tableColumn id="8" xr3:uid="{AA3D9582-6380-C343-9537-A29FD2082285}" name="Columna8" dataDxfId="82"/>
    <tableColumn id="9" xr3:uid="{55BECD9D-6C24-914E-AE3F-922A9417E942}" name="Columna9" dataDxfId="81"/>
    <tableColumn id="10" xr3:uid="{81FB74ED-E1AA-8744-82D8-C688554BFF21}" name="Columna10" dataDxfId="80"/>
    <tableColumn id="11" xr3:uid="{5817EA47-0B11-B549-BE8D-E0C688481646}" name="Columna11" dataDxfId="79"/>
    <tableColumn id="12" xr3:uid="{CB072C08-C56B-9744-9DD7-676E20B8678F}" name="Columna12" dataDxfId="78"/>
    <tableColumn id="13" xr3:uid="{6B9CCF44-E22E-8F44-81C3-23DFF09CAF1A}" name="Columna13">
      <calculatedColumnFormula>__Anonymous_Sheet_DB__0131415[[#This Row],[Columna7]]+__Anonymous_Sheet_DB__0131415[[#This Row],[Columna9]]+__Anonymous_Sheet_DB__0131415[[#This Row],[Columna11]]</calculatedColumnFormula>
    </tableColumn>
    <tableColumn id="14" xr3:uid="{AE69687C-DB13-CD46-87A3-50EC4370EA20}" name="Columna14">
      <calculatedColumnFormula>__Anonymous_Sheet_DB__0131415[[#This Row],[Columna12]]+__Anonymous_Sheet_DB__0131415[[#This Row],[Columna10]]+__Anonymous_Sheet_DB__0131415[[#This Row],[Columna8]]</calculatedColumnFormula>
    </tableColumn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DE81239-D453-2E46-A171-EBBC1A5CF4D3}" name="__Anonymous_Sheet_DB__013141516" displayName="__Anonymous_Sheet_DB__013141516" ref="B4:K6" headerRowCount="0" totalsRowShown="0" headerRowDxfId="77" dataDxfId="76">
  <sortState xmlns:xlrd2="http://schemas.microsoft.com/office/spreadsheetml/2017/richdata2" ref="B4:K6">
    <sortCondition descending="1" ref="J4:J6"/>
    <sortCondition descending="1" ref="K4:K6"/>
  </sortState>
  <tableColumns count="10">
    <tableColumn id="1" xr3:uid="{A07F4137-F413-164A-B0E4-5631E4F629C2}" name="Columna1" dataDxfId="75"/>
    <tableColumn id="2" xr3:uid="{34369BF6-B918-DE42-A5C7-2E1F84A0F88B}" name="Columna2" dataDxfId="74"/>
    <tableColumn id="7" xr3:uid="{16527FE2-E0D8-E14B-ACEE-3633C74D3A6C}" name="Columna7" dataDxfId="73"/>
    <tableColumn id="8" xr3:uid="{5B1648B8-D5C9-8547-893C-A14A8AD96A92}" name="Columna8" dataDxfId="72"/>
    <tableColumn id="9" xr3:uid="{0DC56B39-6B24-5D49-93DD-1A0D59FA3164}" name="Columna9" dataDxfId="71"/>
    <tableColumn id="10" xr3:uid="{7C84881F-93E9-3F4B-A9E4-DA12E8ED9BD8}" name="Columna10" dataDxfId="70"/>
    <tableColumn id="11" xr3:uid="{32EEB6AD-EE55-8C4B-A922-7B56EDB120C1}" name="Columna11" dataDxfId="69"/>
    <tableColumn id="12" xr3:uid="{B6ED79FA-6AF2-CD49-BE91-F191866307FF}" name="Columna12" dataDxfId="68"/>
    <tableColumn id="13" xr3:uid="{92CA8BE3-E6EF-3A48-8B6E-DC6E01BEDFD6}" name="Columna13" dataDxfId="67">
      <calculatedColumnFormula>__Anonymous_Sheet_DB__013141516[[#This Row],[Columna7]]+__Anonymous_Sheet_DB__013141516[[#This Row],[Columna9]]+__Anonymous_Sheet_DB__013141516[[#This Row],[Columna11]]</calculatedColumnFormula>
    </tableColumn>
    <tableColumn id="14" xr3:uid="{A48165F0-6A7D-B944-B3DD-CB9A2748CD2F}" name="Columna14" dataDxfId="66">
      <calculatedColumnFormula>__Anonymous_Sheet_DB__013141516[[#This Row],[Columna12]]+__Anonymous_Sheet_DB__013141516[[#This Row],[Columna10]]+__Anonymous_Sheet_DB__013141516[[#This Row],[Columna8]]</calculatedColumnFormula>
    </tableColumn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977241D-3647-A44A-8493-9153A4A92FCC}" name="__Anonymous_Sheet_DB__01314151617" displayName="__Anonymous_Sheet_DB__01314151617" ref="B4:K7" headerRowCount="0" totalsRowShown="0">
  <sortState xmlns:xlrd2="http://schemas.microsoft.com/office/spreadsheetml/2017/richdata2" ref="B4:K7">
    <sortCondition descending="1" ref="J4:J7"/>
  </sortState>
  <tableColumns count="10">
    <tableColumn id="1" xr3:uid="{1390DFCC-9C40-3342-B02D-6F318906F0B4}" name="Columna1"/>
    <tableColumn id="2" xr3:uid="{AB184746-25AF-F444-9A9B-FF8BEA9849BC}" name="Columna2"/>
    <tableColumn id="7" xr3:uid="{CBBC1A6E-E294-0E4B-B673-09F663AEDE6C}" name="Columna7" dataDxfId="65"/>
    <tableColumn id="8" xr3:uid="{E39E7549-4A96-6A4F-9FA0-F3C73E3C2A71}" name="Columna8" dataDxfId="64"/>
    <tableColumn id="9" xr3:uid="{929CEA7F-6438-3241-81F4-6EBBC5394A08}" name="Columna9" dataDxfId="63"/>
    <tableColumn id="10" xr3:uid="{8C772DE1-B7AB-C140-8F29-BCFCDCACA464}" name="Columna10" dataDxfId="62"/>
    <tableColumn id="11" xr3:uid="{39F420F6-BA86-8F4A-B89E-11EA87A8D718}" name="Columna11" dataDxfId="61"/>
    <tableColumn id="12" xr3:uid="{290AC019-DF95-DD47-AD6B-B5E0879F60B0}" name="Columna12" dataDxfId="60"/>
    <tableColumn id="13" xr3:uid="{85B1D6ED-4BFB-BA42-85FB-3F597A065671}" name="Columna13">
      <calculatedColumnFormula>__Anonymous_Sheet_DB__01314151617[[#This Row],[Columna7]]+__Anonymous_Sheet_DB__01314151617[[#This Row],[Columna9]]+__Anonymous_Sheet_DB__01314151617[[#This Row],[Columna11]]</calculatedColumnFormula>
    </tableColumn>
    <tableColumn id="14" xr3:uid="{FFA9E604-2C48-0240-85A3-C4C6092363E0}" name="Columna14">
      <calculatedColumnFormula>__Anonymous_Sheet_DB__01314151617[[#This Row],[Columna12]]+__Anonymous_Sheet_DB__01314151617[[#This Row],[Columna10]]+__Anonymous_Sheet_DB__01314151617[[#This Row],[Columna8]]</calculatedColumnFormula>
    </tableColumn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A32A478-4E85-D846-AA97-3BB2A77A6138}" name="__Anonymous_Sheet_DB__01318" displayName="__Anonymous_Sheet_DB__01318" ref="B4:K19" headerRowCount="0" totalsRowShown="0">
  <sortState xmlns:xlrd2="http://schemas.microsoft.com/office/spreadsheetml/2017/richdata2" ref="B4:K19">
    <sortCondition descending="1" ref="J4:J19"/>
    <sortCondition descending="1" ref="K4:K19"/>
  </sortState>
  <tableColumns count="10">
    <tableColumn id="1" xr3:uid="{78249FC9-6958-854D-8A47-33DE04B245A9}" name="Columna1" dataDxfId="59"/>
    <tableColumn id="2" xr3:uid="{857D83FD-77DC-7645-8470-2781E9B99F67}" name="Columna2"/>
    <tableColumn id="7" xr3:uid="{2B51CA02-B001-774D-9F1E-F90881FB7325}" name="Columna7" dataDxfId="58"/>
    <tableColumn id="8" xr3:uid="{667AD63C-D060-0040-A19B-81A10462ECD9}" name="Columna8" dataDxfId="57"/>
    <tableColumn id="9" xr3:uid="{9948FD37-8073-FB49-B161-A43C0DD6FC7F}" name="Columna9" dataDxfId="56"/>
    <tableColumn id="10" xr3:uid="{DE7E14DF-096A-9741-8D08-FAAE25096D64}" name="Columna10" dataDxfId="55"/>
    <tableColumn id="11" xr3:uid="{39EF192A-29CA-E94B-8408-35F7ECB5A130}" name="Columna11" dataDxfId="54"/>
    <tableColumn id="12" xr3:uid="{18149B02-1517-2049-B998-185AECD045E1}" name="Columna12" dataDxfId="53"/>
    <tableColumn id="13" xr3:uid="{1A54C3D6-7477-F74F-BBB7-45B6DDFF45E1}" name="Columna13" dataDxfId="52">
      <calculatedColumnFormula>__Anonymous_Sheet_DB__0131824[[#This Row],[Columna7]]+__Anonymous_Sheet_DB__0131824[[#This Row],[Columna9]]+__Anonymous_Sheet_DB__0131824[[#This Row],[Columna11]]</calculatedColumnFormula>
    </tableColumn>
    <tableColumn id="14" xr3:uid="{B9F839A1-ADAC-A643-B6DA-5213F31FBF4E}" name="Columna14" dataDxfId="51">
      <calculatedColumnFormula>__Anonymous_Sheet_DB__0131824[[#This Row],[Columna12]]+__Anonymous_Sheet_DB__0131824[[#This Row],[Columna10]]+__Anonymous_Sheet_DB__0131824[[#This Row],[Columna8]]</calculatedColumnFormula>
    </tableColumn>
  </tableColumns>
  <tableStyleInfo name="TableStyleMedium2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4157DF6-D0BF-418D-BE86-3A232A85CB18}" name="__Anonymous_Sheet_DB__0131824" displayName="__Anonymous_Sheet_DB__0131824" ref="B20:K24" headerRowCount="0" totalsRowShown="0">
  <sortState xmlns:xlrd2="http://schemas.microsoft.com/office/spreadsheetml/2017/richdata2" ref="B20:K24">
    <sortCondition descending="1" ref="J20:J24"/>
    <sortCondition descending="1" ref="K20:K24"/>
  </sortState>
  <tableColumns count="10">
    <tableColumn id="1" xr3:uid="{0A9E9902-1698-4E51-A67A-43F8D8FABC77}" name="Columna1" dataDxfId="50"/>
    <tableColumn id="2" xr3:uid="{A326A6FB-BFD2-4E37-AE91-E21F370E3A2B}" name="Columna2"/>
    <tableColumn id="7" xr3:uid="{F0A944A3-6356-41BA-AAFA-83071F06FD77}" name="Columna7" dataDxfId="49"/>
    <tableColumn id="8" xr3:uid="{BF01719D-B5FD-4C08-82DF-33E585BBB41C}" name="Columna8" dataDxfId="48"/>
    <tableColumn id="9" xr3:uid="{A6D92BD4-CF07-4D13-9DA3-EFDECD7930E4}" name="Columna9" dataDxfId="47"/>
    <tableColumn id="10" xr3:uid="{AD6F0BA2-E844-4C24-840F-F72FFE7D9582}" name="Columna10" dataDxfId="46"/>
    <tableColumn id="11" xr3:uid="{D84E15AB-2EF9-4B7D-9A5A-381D0068737F}" name="Columna11" dataDxfId="45"/>
    <tableColumn id="12" xr3:uid="{9A304EF1-AA6F-44C3-815E-0AFEEB22589D}" name="Columna12" dataDxfId="44"/>
    <tableColumn id="13" xr3:uid="{D7B40C8E-95BB-4F3D-886E-819A27CE81CC}" name="Columna13">
      <calculatedColumnFormula>__Anonymous_Sheet_DB__0131824[[#This Row],[Columna7]]+__Anonymous_Sheet_DB__0131824[[#This Row],[Columna9]]+__Anonymous_Sheet_DB__0131824[[#This Row],[Columna11]]</calculatedColumnFormula>
    </tableColumn>
    <tableColumn id="14" xr3:uid="{46BE0C74-860C-4FC6-86A1-A59FE033FB8E}" name="Columna14">
      <calculatedColumnFormula>__Anonymous_Sheet_DB__0131824[[#This Row],[Columna12]]+__Anonymous_Sheet_DB__0131824[[#This Row],[Columna10]]+__Anonymous_Sheet_DB__0131824[[#This Row],[Columna8]]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6FA542-4D5E-7B49-B071-106281CE6869}" name="__Anonymous_Sheet_DB__034" displayName="__Anonymous_Sheet_DB__034" ref="B4:K10" headerRowCount="0" totalsRowShown="0">
  <sortState xmlns:xlrd2="http://schemas.microsoft.com/office/spreadsheetml/2017/richdata2" ref="B4:K10">
    <sortCondition descending="1" ref="J4:J10"/>
    <sortCondition descending="1" ref="K4:K10"/>
  </sortState>
  <tableColumns count="10">
    <tableColumn id="1" xr3:uid="{F58EA8DF-96AA-644B-9BA6-EFA6BC4427FD}" name="Columna1" dataDxfId="220"/>
    <tableColumn id="2" xr3:uid="{70B7119A-D235-6D46-A219-2D672F5060AA}" name="Columna2" dataDxfId="219"/>
    <tableColumn id="7" xr3:uid="{2A5FE6D8-B175-3F4F-9E59-AEB776B19407}" name="Columna7" dataDxfId="218"/>
    <tableColumn id="8" xr3:uid="{2D590ECD-DF02-844E-95F9-195BCD21A35C}" name="Columna8" dataDxfId="217"/>
    <tableColumn id="9" xr3:uid="{1AB2C8CB-29BD-D34A-AC33-5748B14BFD57}" name="Columna9" dataDxfId="216"/>
    <tableColumn id="10" xr3:uid="{E6ACA88D-38A8-EB47-B204-67CAEC2DC065}" name="Columna10" dataDxfId="215"/>
    <tableColumn id="11" xr3:uid="{18B3CEDA-D95B-F64D-8402-775710A6DB10}" name="Columna11" dataDxfId="214"/>
    <tableColumn id="12" xr3:uid="{BDB0FEE2-2257-3C44-845E-0A20BFCFBA3D}" name="Columna12" dataDxfId="213"/>
    <tableColumn id="13" xr3:uid="{375D1DAE-3D4A-2C48-8C58-C26F9CC8C0A5}" name="Columna13">
      <calculatedColumnFormula>__Anonymous_Sheet_DB__034[[#This Row],[Columna7]]+__Anonymous_Sheet_DB__034[[#This Row],[Columna9]]+__Anonymous_Sheet_DB__034[[#This Row],[Columna11]]</calculatedColumnFormula>
    </tableColumn>
    <tableColumn id="14" xr3:uid="{1B20DFBB-8B8C-8C4E-998C-06B6FC2D0BAF}" name="Columna14">
      <calculatedColumnFormula>__Anonymous_Sheet_DB__034[[#This Row],[Columna12]]+__Anonymous_Sheet_DB__034[[#This Row],[Columna10]]+__Anonymous_Sheet_DB__034[[#This Row],[Columna8]]</calculatedColumnFormula>
    </tableColumn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ED03275-298F-D54D-A605-E9B9C7EDFB8D}" name="__Anonymous_Sheet_DB__0131819" displayName="__Anonymous_Sheet_DB__0131819" ref="B4:K13" headerRowCount="0" totalsRowShown="0">
  <sortState xmlns:xlrd2="http://schemas.microsoft.com/office/spreadsheetml/2017/richdata2" ref="B4:K13">
    <sortCondition descending="1" ref="J4:J13"/>
    <sortCondition descending="1" ref="K4:K13"/>
  </sortState>
  <tableColumns count="10">
    <tableColumn id="1" xr3:uid="{12450560-C9FA-5741-B6B9-B150AD7B1D4B}" name="Columna1" dataDxfId="43"/>
    <tableColumn id="2" xr3:uid="{30EC094B-0547-0546-B68F-029D53DB0781}" name="Columna2" dataDxfId="42"/>
    <tableColumn id="7" xr3:uid="{82B83E94-8B33-D543-8DA2-0D29583DEC62}" name="Columna7" dataDxfId="41"/>
    <tableColumn id="8" xr3:uid="{5A703F9F-DB35-2948-96AD-8AACA40AF453}" name="Columna8" dataDxfId="40"/>
    <tableColumn id="9" xr3:uid="{FA6E29EE-7C0C-364E-A113-26A3338B7C09}" name="Columna9" dataDxfId="39"/>
    <tableColumn id="10" xr3:uid="{45563F1E-F7C9-BD48-BF8C-EF9B147EA916}" name="Columna10" dataDxfId="38"/>
    <tableColumn id="11" xr3:uid="{F88D0D05-350B-314B-9453-D74A8E5EDAAB}" name="Columna11" dataDxfId="37"/>
    <tableColumn id="12" xr3:uid="{FBCEA4EE-4378-494B-A3B3-5FCB51B44B72}" name="Columna12" dataDxfId="36"/>
    <tableColumn id="13" xr3:uid="{AE8F3745-5909-EF4D-AABB-ABFBE0C8FF6F}" name="Columna13">
      <calculatedColumnFormula>__Anonymous_Sheet_DB__0131819[[#This Row],[Columna7]]+__Anonymous_Sheet_DB__0131819[[#This Row],[Columna9]]+__Anonymous_Sheet_DB__0131819[[#This Row],[Columna11]]</calculatedColumnFormula>
    </tableColumn>
    <tableColumn id="14" xr3:uid="{7310A6E4-93B9-3B42-B358-DDB4E6D877B9}" name="Columna14">
      <calculatedColumnFormula>__Anonymous_Sheet_DB__0131819[[#This Row],[Columna12]]+__Anonymous_Sheet_DB__0131819[[#This Row],[Columna10]]+__Anonymous_Sheet_DB__0131819[[#This Row],[Columna8]]</calculatedColumnFormula>
    </tableColumn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062FACE-9C8E-42C0-BCEC-938622CFC1B7}" name="__Anonymous_Sheet_DB__013181925" displayName="__Anonymous_Sheet_DB__013181925" ref="B14:K16" headerRowCount="0" totalsRowShown="0">
  <sortState xmlns:xlrd2="http://schemas.microsoft.com/office/spreadsheetml/2017/richdata2" ref="B14:K16">
    <sortCondition descending="1" ref="J14:J16"/>
    <sortCondition descending="1" ref="K14:K16"/>
  </sortState>
  <tableColumns count="10">
    <tableColumn id="1" xr3:uid="{ACAF8AE0-3B77-41B4-97CA-DF98A545E36F}" name="Columna1" dataDxfId="35"/>
    <tableColumn id="2" xr3:uid="{7868934C-B656-4C06-AB85-706CA8DE751F}" name="Columna2" dataDxfId="34"/>
    <tableColumn id="7" xr3:uid="{0DB9BD8C-61E7-4D6E-A275-AC6D7DB5F3EB}" name="Columna7" dataDxfId="33"/>
    <tableColumn id="8" xr3:uid="{EA1B0C72-2922-4FDB-96BB-6DE5FACD41EB}" name="Columna8" dataDxfId="32"/>
    <tableColumn id="9" xr3:uid="{728D4A10-E37B-43C5-9B8A-9149A61F7551}" name="Columna9" dataDxfId="31"/>
    <tableColumn id="10" xr3:uid="{FBEB394D-4174-4676-9652-D67D3F9CEDDD}" name="Columna10" dataDxfId="30"/>
    <tableColumn id="11" xr3:uid="{687C5188-FA86-4A14-A690-82153A825555}" name="Columna11" dataDxfId="29"/>
    <tableColumn id="12" xr3:uid="{4D14DD98-EC7E-4D1A-B275-628F403990E2}" name="Columna12" dataDxfId="28"/>
    <tableColumn id="13" xr3:uid="{BE52D274-6D35-4FCE-925F-444553F0B732}" name="Columna13">
      <calculatedColumnFormula>__Anonymous_Sheet_DB__013181925[[#This Row],[Columna7]]+__Anonymous_Sheet_DB__013181925[[#This Row],[Columna9]]+__Anonymous_Sheet_DB__013181925[[#This Row],[Columna11]]</calculatedColumnFormula>
    </tableColumn>
    <tableColumn id="14" xr3:uid="{E80AE57C-1EF3-44E1-B1B9-8007918236F9}" name="Columna14">
      <calculatedColumnFormula>__Anonymous_Sheet_DB__013181925[[#This Row],[Columna12]]+__Anonymous_Sheet_DB__013181925[[#This Row],[Columna10]]+__Anonymous_Sheet_DB__013181925[[#This Row],[Columna8]]</calculatedColumnFormula>
    </tableColumn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17623B2-CBB5-C84F-9735-3FBA65E9EE42}" name="__Anonymous_Sheet_DB__013182021" displayName="__Anonymous_Sheet_DB__013182021" ref="B4:K5" headerRowCount="0" totalsRowShown="0" headerRowDxfId="27" dataDxfId="26">
  <sortState xmlns:xlrd2="http://schemas.microsoft.com/office/spreadsheetml/2017/richdata2" ref="B4:K5">
    <sortCondition descending="1" ref="J4:J5"/>
    <sortCondition descending="1" ref="K4:K5"/>
  </sortState>
  <tableColumns count="10">
    <tableColumn id="1" xr3:uid="{359EA708-7987-FA45-AF5D-7BDBE51B80ED}" name="Columna1" dataDxfId="25"/>
    <tableColumn id="2" xr3:uid="{D9BA3D68-ABC9-4E40-B92F-5C63DB302689}" name="Columna2" dataDxfId="24"/>
    <tableColumn id="7" xr3:uid="{10C5B78F-D075-8843-9FD7-96F87A7080AC}" name="Columna7" dataDxfId="23"/>
    <tableColumn id="8" xr3:uid="{639E197C-85AF-804C-B474-02B1310D0AA4}" name="Columna8" dataDxfId="22"/>
    <tableColumn id="9" xr3:uid="{08A69386-9E38-2B4E-A801-5F098CA6C175}" name="Columna9" dataDxfId="21"/>
    <tableColumn id="10" xr3:uid="{B956D438-F7E8-8345-9530-550F8AF542A5}" name="Columna10" dataDxfId="20"/>
    <tableColumn id="11" xr3:uid="{A200B504-A158-FF43-8668-63DFEC9C13B2}" name="Columna11" dataDxfId="19"/>
    <tableColumn id="12" xr3:uid="{A1236BD2-D9B9-3D47-B3E9-5A06C5E8BF50}" name="Columna12" dataDxfId="18"/>
    <tableColumn id="13" xr3:uid="{359C4E45-DFB6-9F41-9376-5479AA0BDF5E}" name="Columna13" dataDxfId="17">
      <calculatedColumnFormula>__Anonymous_Sheet_DB__013182021[[#This Row],[Columna7]]+__Anonymous_Sheet_DB__013182021[[#This Row],[Columna9]]+__Anonymous_Sheet_DB__013182021[[#This Row],[Columna11]]</calculatedColumnFormula>
    </tableColumn>
    <tableColumn id="14" xr3:uid="{B352609E-7211-8F4A-91CE-72B4D323B626}" name="Columna14" dataDxfId="16">
      <calculatedColumnFormula>__Anonymous_Sheet_DB__013182021[[#This Row],[Columna12]]+__Anonymous_Sheet_DB__013182021[[#This Row],[Columna10]]+__Anonymous_Sheet_DB__013182021[[#This Row],[Columna8]]</calculatedColumnFormula>
    </tableColumn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3901F0C-8BC0-E84B-B55D-9D1B0F5D2DC8}" name="__Anonymous_Sheet_DB__0131820" displayName="__Anonymous_Sheet_DB__0131820" ref="B4:K13" headerRowCount="0" totalsRowShown="0">
  <sortState xmlns:xlrd2="http://schemas.microsoft.com/office/spreadsheetml/2017/richdata2" ref="B4:K13">
    <sortCondition descending="1" ref="J4:J13"/>
  </sortState>
  <tableColumns count="10">
    <tableColumn id="1" xr3:uid="{67D5A26D-CB46-644A-A993-FAFE1FA86001}" name="Columna1" dataDxfId="15"/>
    <tableColumn id="2" xr3:uid="{BBBABC8A-2D55-064D-A22A-BA05E718DE2D}" name="Columna2" dataDxfId="14"/>
    <tableColumn id="7" xr3:uid="{321B4746-EE57-5340-84E5-334F926DBA13}" name="Columna7" dataDxfId="13"/>
    <tableColumn id="8" xr3:uid="{6D43EBBA-7DCE-C749-87B1-9D2DF051D211}" name="Columna8" dataDxfId="12"/>
    <tableColumn id="9" xr3:uid="{82AE90AF-79B8-6B44-9F64-78DBB5D76CDF}" name="Columna9" dataDxfId="11"/>
    <tableColumn id="10" xr3:uid="{D828B3EC-6D43-934E-8676-01FD55361B66}" name="Columna10" dataDxfId="10"/>
    <tableColumn id="11" xr3:uid="{919832CE-C816-1645-AB7F-025DAD2F6C9D}" name="Columna11" dataDxfId="9"/>
    <tableColumn id="12" xr3:uid="{C4D39650-4BA6-0D4B-B7F6-91E545992E36}" name="Columna12" dataDxfId="8"/>
    <tableColumn id="13" xr3:uid="{27D45A2B-715F-BC43-A772-67BC5E09AD28}" name="Columna13">
      <calculatedColumnFormula>__Anonymous_Sheet_DB__0131820[[#This Row],[Columna7]]+__Anonymous_Sheet_DB__0131820[[#This Row],[Columna9]]+__Anonymous_Sheet_DB__0131820[[#This Row],[Columna11]]</calculatedColumnFormula>
    </tableColumn>
    <tableColumn id="14" xr3:uid="{CBF618E7-BB1B-9941-860C-95BFAE689937}" name="Columna14">
      <calculatedColumnFormula>__Anonymous_Sheet_DB__0131820[[#This Row],[Columna12]]+__Anonymous_Sheet_DB__0131820[[#This Row],[Columna10]]+__Anonymous_Sheet_DB__0131820[[#This Row],[Columna8]]</calculatedColumnFormula>
    </tableColumn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29F09A5-AFF4-F541-A8C5-0BCB183C40ED}" name="__Anonymous_Sheet_DB__013182022" displayName="__Anonymous_Sheet_DB__013182022" ref="B4:K10" headerRowCount="0" totalsRowShown="0">
  <sortState xmlns:xlrd2="http://schemas.microsoft.com/office/spreadsheetml/2017/richdata2" ref="B4:K10">
    <sortCondition descending="1" ref="J4:J10"/>
    <sortCondition descending="1" ref="K4:K10"/>
  </sortState>
  <tableColumns count="10">
    <tableColumn id="1" xr3:uid="{A9909523-9E64-1F40-B700-3AEDB7FC3CBE}" name="Columna1" dataDxfId="7"/>
    <tableColumn id="2" xr3:uid="{82417978-81F5-7749-943F-0D486AF7F4B8}" name="Columna2" dataDxfId="6"/>
    <tableColumn id="7" xr3:uid="{DF7380DF-D564-3C4F-9FD8-3A38FF112805}" name="Columna7" dataDxfId="5"/>
    <tableColumn id="8" xr3:uid="{CCFAC026-17F4-4F46-ADB3-899E2720A904}" name="Columna8" dataDxfId="4"/>
    <tableColumn id="9" xr3:uid="{BBA5BF33-3268-C542-A2EF-2FC1497AC3FF}" name="Columna9" dataDxfId="3"/>
    <tableColumn id="10" xr3:uid="{1C549197-5E60-C843-B172-47AAC6387E54}" name="Columna10" dataDxfId="2"/>
    <tableColumn id="11" xr3:uid="{177712AF-0C2A-4248-8AF8-B5BD2D4278A4}" name="Columna11" dataDxfId="1"/>
    <tableColumn id="12" xr3:uid="{09102981-8A34-8241-9B7E-2F6AFB352CFF}" name="Columna12" dataDxfId="0"/>
    <tableColumn id="13" xr3:uid="{890E0128-1DAA-5943-A5B4-77F1836FE973}" name="Columna13">
      <calculatedColumnFormula>__Anonymous_Sheet_DB__013182022[[#This Row],[Columna7]]+__Anonymous_Sheet_DB__013182022[[#This Row],[Columna9]]+__Anonymous_Sheet_DB__013182022[[#This Row],[Columna11]]</calculatedColumnFormula>
    </tableColumn>
    <tableColumn id="14" xr3:uid="{2CF47F84-0AA8-A140-8F96-80270F24E744}" name="Columna14">
      <calculatedColumnFormula>__Anonymous_Sheet_DB__013182022[[#This Row],[Columna12]]+__Anonymous_Sheet_DB__013182022[[#This Row],[Columna10]]+__Anonymous_Sheet_DB__013182022[[#This Row],[Columna8]]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A153849-05FE-7E46-B953-FF36EB252C7A}" name="__Anonymous_Sheet_DB__0345" displayName="__Anonymous_Sheet_DB__0345" ref="B4:K8" headerRowCount="0" totalsRowShown="0">
  <sortState xmlns:xlrd2="http://schemas.microsoft.com/office/spreadsheetml/2017/richdata2" ref="B4:K8">
    <sortCondition descending="1" ref="J4:J8"/>
    <sortCondition descending="1" ref="K4:K8"/>
  </sortState>
  <tableColumns count="10">
    <tableColumn id="1" xr3:uid="{248D8ADF-CE15-1B43-8E19-BB695C44DB1F}" name="Columna1" dataDxfId="212"/>
    <tableColumn id="2" xr3:uid="{8C55B241-2AEB-174F-96AB-ED2D04805305}" name="Columna2" dataDxfId="211"/>
    <tableColumn id="7" xr3:uid="{335A61E0-385B-DC4C-A5F3-BC749BC497AE}" name="Columna7" dataDxfId="210"/>
    <tableColumn id="8" xr3:uid="{A1DE0E97-F77C-224B-A059-420BC2F9CE79}" name="Columna8" dataDxfId="209"/>
    <tableColumn id="9" xr3:uid="{CFF66ACC-2535-9F42-AC3B-E9CAFAAB0A06}" name="Columna9" dataDxfId="208"/>
    <tableColumn id="10" xr3:uid="{421570C2-9621-E945-88C8-8F0BE9C14788}" name="Columna10" dataDxfId="207"/>
    <tableColumn id="11" xr3:uid="{F061DE23-3157-1A4F-A6C2-1CF4930B3CCE}" name="Columna11" dataDxfId="206"/>
    <tableColumn id="12" xr3:uid="{CF7CB061-F244-284A-9EFD-184DAA43DD72}" name="Columna12" dataDxfId="205"/>
    <tableColumn id="13" xr3:uid="{DA955E20-5E3F-8943-BD36-FD51EEF7BB0E}" name="Columna13">
      <calculatedColumnFormula>__Anonymous_Sheet_DB__0345[[#This Row],[Columna7]]+__Anonymous_Sheet_DB__0345[[#This Row],[Columna9]]+__Anonymous_Sheet_DB__0345[[#This Row],[Columna11]]</calculatedColumnFormula>
    </tableColumn>
    <tableColumn id="14" xr3:uid="{56929C2B-CA5B-2D4E-8547-E493455DA982}" name="Columna14">
      <calculatedColumnFormula>__Anonymous_Sheet_DB__0345[[#This Row],[Columna12]]+__Anonymous_Sheet_DB__0345[[#This Row],[Columna10]]+__Anonymous_Sheet_DB__0345[[#This Row],[Columna8]]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EC240F-39E9-644C-8203-6B8E20F40550}" name="__Anonymous_Sheet_DB__03456" displayName="__Anonymous_Sheet_DB__03456" ref="B4:K19" headerRowCount="0" totalsRowShown="0">
  <sortState xmlns:xlrd2="http://schemas.microsoft.com/office/spreadsheetml/2017/richdata2" ref="B4:K19">
    <sortCondition descending="1" ref="J4:J19"/>
    <sortCondition descending="1" ref="K4:K19"/>
  </sortState>
  <tableColumns count="10">
    <tableColumn id="1" xr3:uid="{FD4CF34F-7716-9843-885A-56B7A403B9D5}" name="Columna1" dataDxfId="204"/>
    <tableColumn id="2" xr3:uid="{BAE11ABA-1C76-F442-AEC9-C0D563F3547E}" name="Columna2" dataDxfId="203"/>
    <tableColumn id="7" xr3:uid="{FD6DFFF1-E877-5B4D-B29B-3842C646D5E4}" name="Columna7" dataDxfId="202"/>
    <tableColumn id="8" xr3:uid="{6A1A0AD4-9529-BD4F-BC6D-AA825A90D788}" name="Columna8" dataDxfId="201"/>
    <tableColumn id="9" xr3:uid="{6FEDC6E0-1227-244D-BCCD-B3705763553A}" name="Columna9" dataDxfId="200"/>
    <tableColumn id="10" xr3:uid="{6446D6B5-9980-524D-A822-4B4D73A75FC8}" name="Columna10" dataDxfId="199"/>
    <tableColumn id="11" xr3:uid="{3BEAC9D9-86D4-0741-A8A6-EAF784B1A91C}" name="Columna11" dataDxfId="198"/>
    <tableColumn id="12" xr3:uid="{D0572249-DB29-5E4D-8442-1322A1C63121}" name="Columna12" dataDxfId="197"/>
    <tableColumn id="13" xr3:uid="{8502D709-9A18-534C-954B-855AEF538AC6}" name="Columna13">
      <calculatedColumnFormula>__Anonymous_Sheet_DB__03456[[#This Row],[Columna7]]+__Anonymous_Sheet_DB__03456[[#This Row],[Columna9]]+__Anonymous_Sheet_DB__03456[[#This Row],[Columna11]]</calculatedColumnFormula>
    </tableColumn>
    <tableColumn id="14" xr3:uid="{DA5BD4E7-4EC4-344D-955E-B236ADFDB47F}" name="Columna14">
      <calculatedColumnFormula>__Anonymous_Sheet_DB__03456[[#This Row],[Columna12]]+__Anonymous_Sheet_DB__03456[[#This Row],[Columna10]]+__Anonymous_Sheet_DB__03456[[#This Row],[Columna8]]</calculatedColumnFormula>
    </tableColumn>
  </tableColumns>
  <tableStyleInfo name="TableStyleMedium2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82FDCC4-6D28-8040-BB25-5AE1E8D94FEC}" name="__Anonymous_Sheet_DB__034567" displayName="__Anonymous_Sheet_DB__034567" ref="B4:K14" headerRowCount="0" totalsRowShown="0">
  <sortState xmlns:xlrd2="http://schemas.microsoft.com/office/spreadsheetml/2017/richdata2" ref="B4:K14">
    <sortCondition descending="1" ref="J4:J14"/>
    <sortCondition descending="1" ref="K4:K14"/>
  </sortState>
  <tableColumns count="10">
    <tableColumn id="1" xr3:uid="{57374A14-D7A5-8F43-856A-0AF4159FE67E}" name="Columna1" dataDxfId="196"/>
    <tableColumn id="2" xr3:uid="{85B23AD2-7C57-F14E-8763-E98C420DF045}" name="Columna2" dataDxfId="195"/>
    <tableColumn id="7" xr3:uid="{0ECC7A36-5712-CF4C-9597-FEF013FD71BC}" name="Columna7" dataDxfId="194"/>
    <tableColumn id="8" xr3:uid="{7ED43289-489C-5440-9A6A-3684CA9F11D6}" name="Columna8" dataDxfId="193"/>
    <tableColumn id="9" xr3:uid="{693B3DC4-F945-E546-B28B-A190CD051E00}" name="Columna9" dataDxfId="192"/>
    <tableColumn id="10" xr3:uid="{DC327CCB-0F8C-2344-9F2A-4AB32FCF4280}" name="Columna10" dataDxfId="191"/>
    <tableColumn id="11" xr3:uid="{828E1B47-8898-4040-8689-5703300A2868}" name="Columna11" dataDxfId="190"/>
    <tableColumn id="12" xr3:uid="{78119956-BBE4-8548-9C61-443F186383F1}" name="Columna12" dataDxfId="189"/>
    <tableColumn id="13" xr3:uid="{5EC32864-1638-1646-A691-D27C9EE70871}" name="Columna13">
      <calculatedColumnFormula>__Anonymous_Sheet_DB__034567[[#This Row],[Columna7]]+__Anonymous_Sheet_DB__034567[[#This Row],[Columna9]]+__Anonymous_Sheet_DB__034567[[#This Row],[Columna11]]</calculatedColumnFormula>
    </tableColumn>
    <tableColumn id="14" xr3:uid="{403C595A-7912-B348-9110-CF1148F88C25}" name="Columna14">
      <calculatedColumnFormula>__Anonymous_Sheet_DB__034567[[#This Row],[Columna12]]+__Anonymous_Sheet_DB__034567[[#This Row],[Columna10]]+__Anonymous_Sheet_DB__034567[[#This Row],[Columna8]]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E28534-8B9B-DB4F-8351-1AE5CC423E43}" name="__Anonymous_Sheet_DB__03" displayName="__Anonymous_Sheet_DB__03" ref="B4:K12" headerRowCount="0" totalsRowShown="0" headerRowDxfId="188" tableBorderDxfId="187" totalsRowBorderDxfId="186">
  <sortState xmlns:xlrd2="http://schemas.microsoft.com/office/spreadsheetml/2017/richdata2" ref="B4:K12">
    <sortCondition descending="1" ref="J4:J12"/>
    <sortCondition descending="1" ref="K4:K12"/>
  </sortState>
  <tableColumns count="10">
    <tableColumn id="1" xr3:uid="{094E82B7-8CF6-2842-A5E1-59681F6CB56E}" name="Columna1" dataDxfId="185"/>
    <tableColumn id="2" xr3:uid="{0B426EF5-F6EF-2C4B-987E-230407A523C9}" name="Columna2" dataDxfId="184"/>
    <tableColumn id="7" xr3:uid="{EE873E1C-CA6A-2641-8C3D-9B495CCB296A}" name="Columna7" dataDxfId="183"/>
    <tableColumn id="8" xr3:uid="{0FFFB4D7-BB55-7F40-8031-7E91A653B7AF}" name="Columna8" dataDxfId="182"/>
    <tableColumn id="9" xr3:uid="{41970E70-282C-8D42-9036-BAA99624B52E}" name="Columna9" dataDxfId="181"/>
    <tableColumn id="10" xr3:uid="{27B7FCEF-CC88-C64D-998C-D83916E312BA}" name="Columna10" dataDxfId="180"/>
    <tableColumn id="11" xr3:uid="{767701D9-E676-2040-B08E-5A523563373E}" name="Columna11" dataDxfId="179"/>
    <tableColumn id="12" xr3:uid="{1E671825-CC6A-B148-9306-3CB8529B36AE}" name="Columna12" dataDxfId="178"/>
    <tableColumn id="13" xr3:uid="{9F64332D-1BCC-414D-BD73-A00C71F26604}" name="Columna13" dataDxfId="177">
      <calculatedColumnFormula>__Anonymous_Sheet_DB__03[[#This Row],[Columna7]]+__Anonymous_Sheet_DB__03[[#This Row],[Columna9]]+__Anonymous_Sheet_DB__03[[#This Row],[Columna11]]</calculatedColumnFormula>
    </tableColumn>
    <tableColumn id="14" xr3:uid="{05B32DEA-B9CA-BF49-BC00-D6391696851F}" name="Columna14" dataDxfId="176">
      <calculatedColumnFormula>__Anonymous_Sheet_DB__03[[#This Row],[Columna12]]+__Anonymous_Sheet_DB__03[[#This Row],[Columna10]]+__Anonymous_Sheet_DB__03[[#This Row],[Columna8]]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A788B42-C9EF-4B66-A518-230C080C2A55}" name="__Anonymous_Sheet_DB__0326" displayName="__Anonymous_Sheet_DB__0326" ref="B4:K6" headerRowCount="0" totalsRowShown="0" headerRowDxfId="175" dataDxfId="174" tableBorderDxfId="173" totalsRowBorderDxfId="172">
  <sortState xmlns:xlrd2="http://schemas.microsoft.com/office/spreadsheetml/2017/richdata2" ref="B4:K6">
    <sortCondition descending="1" ref="J4:J6"/>
    <sortCondition descending="1" ref="K4:K6"/>
  </sortState>
  <tableColumns count="10">
    <tableColumn id="1" xr3:uid="{90A77622-5511-49DF-988F-E9E18C322D9D}" name="Columna1" dataDxfId="171"/>
    <tableColumn id="2" xr3:uid="{3DFE88F9-75CA-4D67-911C-7D8C8EB73AAF}" name="Columna2" dataDxfId="170"/>
    <tableColumn id="7" xr3:uid="{ADC9CA85-9116-41ED-8598-064FA11F0901}" name="Columna7" dataDxfId="169"/>
    <tableColumn id="8" xr3:uid="{22352506-5F2B-4115-8860-CE203C53E20C}" name="Columna8" dataDxfId="168"/>
    <tableColumn id="9" xr3:uid="{4771FB7D-721C-4600-869A-B65A93E14D92}" name="Columna9" dataDxfId="167"/>
    <tableColumn id="10" xr3:uid="{FE5824AA-5F11-4200-907F-EB9D72080D2D}" name="Columna10" dataDxfId="166"/>
    <tableColumn id="11" xr3:uid="{FE7B8C81-1B2F-481A-AE25-8D120F46DAD1}" name="Columna11" dataDxfId="165"/>
    <tableColumn id="12" xr3:uid="{A2D6EC62-CABA-45E3-BE85-1722EF60AC37}" name="Columna12" dataDxfId="164"/>
    <tableColumn id="13" xr3:uid="{1FD71501-C1AB-48C2-900A-4B0FE536D83B}" name="Columna13" dataDxfId="163">
      <calculatedColumnFormula>__Anonymous_Sheet_DB__0326[[#This Row],[Columna7]]+__Anonymous_Sheet_DB__0326[[#This Row],[Columna9]]+__Anonymous_Sheet_DB__0326[[#This Row],[Columna11]]</calculatedColumnFormula>
    </tableColumn>
    <tableColumn id="14" xr3:uid="{6AD58A49-3108-430E-91CF-7A21CEF68FB3}" name="Columna14" dataDxfId="162">
      <calculatedColumnFormula>__Anonymous_Sheet_DB__0326[[#This Row],[Columna12]]+__Anonymous_Sheet_DB__0326[[#This Row],[Columna10]]+__Anonymous_Sheet_DB__0326[[#This Row],[Columna8]]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85EE22C-35E0-2143-928E-D91F82E46F43}" name="__Anonymous_Sheet_DB__038" displayName="__Anonymous_Sheet_DB__038" ref="B4:K16" headerRowCount="0" totalsRowShown="0" headerRowDxfId="161" dataDxfId="160">
  <sortState xmlns:xlrd2="http://schemas.microsoft.com/office/spreadsheetml/2017/richdata2" ref="B4:K16">
    <sortCondition descending="1" ref="J4:J16"/>
    <sortCondition descending="1" ref="K4:K16"/>
  </sortState>
  <tableColumns count="10">
    <tableColumn id="1" xr3:uid="{C9757F44-20EB-6A44-8998-68B4544CBC34}" name="Columna1" dataDxfId="159"/>
    <tableColumn id="2" xr3:uid="{238EA1AC-2BE5-564F-A5B0-EF8341AF6D40}" name="Columna2" dataDxfId="158"/>
    <tableColumn id="7" xr3:uid="{35C580F6-BAF8-FA42-96FD-ABB0C3046AE3}" name="Columna7" dataDxfId="157"/>
    <tableColumn id="8" xr3:uid="{D4157740-83BE-0448-B389-8DE174DDABAE}" name="Columna8" dataDxfId="156"/>
    <tableColumn id="9" xr3:uid="{78252AB9-365F-C343-9E19-ABF1FAF27CFA}" name="Columna9" dataDxfId="155"/>
    <tableColumn id="10" xr3:uid="{2C9F6FE1-7E60-8C43-BAC1-5C3CFBFC5A69}" name="Columna10" dataDxfId="154"/>
    <tableColumn id="11" xr3:uid="{A3342E58-CB5B-854E-B523-15C902AD32EA}" name="Columna11" dataDxfId="153"/>
    <tableColumn id="12" xr3:uid="{D33B21C1-757A-FA45-94F3-3CA94A027781}" name="Columna12" dataDxfId="152"/>
    <tableColumn id="13" xr3:uid="{0E2BE873-ED61-3D4B-A50E-601B3E889412}" name="Columna13" dataDxfId="151">
      <calculatedColumnFormula>__Anonymous_Sheet_DB__038[[#This Row],[Columna7]]+__Anonymous_Sheet_DB__038[[#This Row],[Columna9]]+__Anonymous_Sheet_DB__038[[#This Row],[Columna11]]</calculatedColumnFormula>
    </tableColumn>
    <tableColumn id="14" xr3:uid="{DE91007B-7E1D-2F4C-8B5A-C1E4F2A1973B}" name="Columna14" dataDxfId="150">
      <calculatedColumnFormula>__Anonymous_Sheet_DB__038[[#This Row],[Columna12]]+__Anonymous_Sheet_DB__038[[#This Row],[Columna10]]+__Anonymous_Sheet_DB__038[[#This Row],[Columna8]]</calculatedColumnFormula>
    </tableColumn>
  </tableColumns>
  <tableStyleInfo name="TableStyleMedium2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EFF32C8-CE7C-6E47-9820-BF6CA8B0FBA0}" name="__Anonymous_Sheet_DB__03812" displayName="__Anonymous_Sheet_DB__03812" ref="B4:K13" headerRowCount="0" totalsRowShown="0" headerRowDxfId="149">
  <sortState xmlns:xlrd2="http://schemas.microsoft.com/office/spreadsheetml/2017/richdata2" ref="B4:K13">
    <sortCondition descending="1" ref="J4:J13"/>
    <sortCondition descending="1" ref="K4:K13"/>
  </sortState>
  <tableColumns count="10">
    <tableColumn id="1" xr3:uid="{817B4474-6AC4-0342-B0E5-A7FB8098798B}" name="Columna1" dataDxfId="148"/>
    <tableColumn id="2" xr3:uid="{95DE6A20-752F-994E-9BBD-996310BE62C9}" name="Columna2" dataDxfId="147"/>
    <tableColumn id="7" xr3:uid="{4DC21248-0471-8042-92B0-0247F12594FA}" name="Columna7" dataDxfId="146"/>
    <tableColumn id="8" xr3:uid="{E203C7BB-834D-0441-91EE-6A7E9C6B7B9C}" name="Columna8" dataDxfId="145"/>
    <tableColumn id="9" xr3:uid="{B2D7E169-CE63-A648-B164-74AE5AB4CF18}" name="Columna9" dataDxfId="144"/>
    <tableColumn id="10" xr3:uid="{901DC301-D7E4-5044-94BC-C316734EB4AF}" name="Columna10" dataDxfId="143"/>
    <tableColumn id="11" xr3:uid="{4B6B6071-4DDF-E840-A61F-1CF3AE971DF9}" name="Columna11" dataDxfId="142"/>
    <tableColumn id="12" xr3:uid="{0C000432-3AF0-E544-BC09-58D793E59733}" name="Columna12" dataDxfId="141"/>
    <tableColumn id="13" xr3:uid="{FF57590B-8814-E244-B238-2B561BA7B1FA}" name="Columna13" dataDxfId="140">
      <calculatedColumnFormula>__Anonymous_Sheet_DB__03812[[#This Row],[Columna7]]+__Anonymous_Sheet_DB__03812[[#This Row],[Columna9]]+__Anonymous_Sheet_DB__03812[[#This Row],[Columna11]]</calculatedColumnFormula>
    </tableColumn>
    <tableColumn id="14" xr3:uid="{1F0E22A2-AAA8-3B4C-A073-CFA96B3FEB36}" name="Columna14" dataDxfId="139">
      <calculatedColumnFormula>__Anonymous_Sheet_DB__03812[[#This Row],[Columna12]]+__Anonymous_Sheet_DB__03812[[#This Row],[Columna10]]+__Anonymous_Sheet_DB__03812[[#This Row],[Columna8]]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2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 tint="-0.249977111117893"/>
  </sheetPr>
  <dimension ref="A1:G57"/>
  <sheetViews>
    <sheetView tabSelected="1" topLeftCell="A8" workbookViewId="0"/>
  </sheetViews>
  <sheetFormatPr baseColWidth="10" defaultRowHeight="12.75"/>
  <cols>
    <col min="1" max="1" width="11.21875" style="3" customWidth="1"/>
    <col min="2" max="2" width="43.21875" style="3" customWidth="1"/>
    <col min="3" max="3" width="30.44140625" style="3" customWidth="1"/>
    <col min="4" max="4" width="4.109375" style="3" customWidth="1"/>
    <col min="5" max="5" width="11.21875" style="3" customWidth="1"/>
    <col min="6" max="6" width="44" style="3" customWidth="1"/>
    <col min="7" max="7" width="30.44140625" style="3" customWidth="1"/>
    <col min="8" max="1023" width="11.21875" style="3" customWidth="1"/>
    <col min="1024" max="1024" width="14.77734375" style="3" customWidth="1"/>
    <col min="1025" max="1025" width="10.77734375" style="3" customWidth="1"/>
    <col min="1026" max="16384" width="11.5546875" style="3"/>
  </cols>
  <sheetData>
    <row r="1" spans="1:7" ht="159.75" customHeight="1">
      <c r="A1" s="177" t="s">
        <v>22</v>
      </c>
    </row>
    <row r="2" spans="1:7">
      <c r="A2" s="178" t="s">
        <v>21</v>
      </c>
      <c r="B2" s="178"/>
      <c r="C2" s="179" t="s">
        <v>0</v>
      </c>
      <c r="E2" s="178" t="s">
        <v>16</v>
      </c>
      <c r="F2" s="178"/>
      <c r="G2" s="179" t="s">
        <v>0</v>
      </c>
    </row>
    <row r="3" spans="1:7">
      <c r="A3" s="178"/>
      <c r="B3" s="178"/>
      <c r="C3" s="179"/>
      <c r="E3" s="178"/>
      <c r="F3" s="178"/>
      <c r="G3" s="179"/>
    </row>
    <row r="4" spans="1:7" ht="24" customHeight="1">
      <c r="A4" s="180">
        <v>1</v>
      </c>
      <c r="B4" s="132" t="s">
        <v>213</v>
      </c>
      <c r="C4" s="133" t="s">
        <v>93</v>
      </c>
      <c r="E4" s="180">
        <v>1</v>
      </c>
      <c r="F4" s="132" t="s">
        <v>138</v>
      </c>
      <c r="G4" s="133" t="s">
        <v>41</v>
      </c>
    </row>
    <row r="5" spans="1:7" ht="24" customHeight="1">
      <c r="A5" s="181">
        <v>2</v>
      </c>
      <c r="B5" s="132" t="s">
        <v>214</v>
      </c>
      <c r="C5" s="133" t="s">
        <v>93</v>
      </c>
      <c r="E5" s="180">
        <v>2</v>
      </c>
      <c r="F5" s="132" t="s">
        <v>139</v>
      </c>
      <c r="G5" s="133" t="s">
        <v>41</v>
      </c>
    </row>
    <row r="6" spans="1:7">
      <c r="A6" s="180">
        <v>3</v>
      </c>
      <c r="B6" s="132" t="s">
        <v>215</v>
      </c>
      <c r="C6" s="133" t="s">
        <v>93</v>
      </c>
      <c r="E6" s="180">
        <v>3</v>
      </c>
      <c r="F6" s="132" t="s">
        <v>285</v>
      </c>
      <c r="G6" s="133" t="s">
        <v>174</v>
      </c>
    </row>
    <row r="7" spans="1:7">
      <c r="A7" s="178" t="s">
        <v>20</v>
      </c>
      <c r="B7" s="178"/>
      <c r="C7" s="179" t="s">
        <v>0</v>
      </c>
      <c r="E7" s="178" t="s">
        <v>15</v>
      </c>
      <c r="F7" s="178"/>
      <c r="G7" s="179" t="s">
        <v>0</v>
      </c>
    </row>
    <row r="8" spans="1:7">
      <c r="A8" s="178"/>
      <c r="B8" s="178"/>
      <c r="C8" s="179"/>
      <c r="E8" s="178"/>
      <c r="F8" s="178"/>
      <c r="G8" s="179"/>
    </row>
    <row r="9" spans="1:7" ht="24" customHeight="1">
      <c r="A9" s="181">
        <v>1</v>
      </c>
      <c r="B9" s="132" t="s">
        <v>210</v>
      </c>
      <c r="C9" s="133" t="s">
        <v>211</v>
      </c>
      <c r="E9" s="180">
        <v>1</v>
      </c>
      <c r="F9" s="132" t="s">
        <v>303</v>
      </c>
      <c r="G9" s="133" t="s">
        <v>93</v>
      </c>
    </row>
    <row r="10" spans="1:7" ht="24" customHeight="1">
      <c r="A10" s="180">
        <v>2</v>
      </c>
      <c r="B10" s="132" t="s">
        <v>274</v>
      </c>
      <c r="C10" s="133" t="s">
        <v>174</v>
      </c>
      <c r="E10" s="181">
        <v>2</v>
      </c>
      <c r="F10" s="132" t="s">
        <v>234</v>
      </c>
      <c r="G10" s="133" t="s">
        <v>93</v>
      </c>
    </row>
    <row r="11" spans="1:7">
      <c r="A11" s="181">
        <v>3</v>
      </c>
      <c r="B11" s="132" t="s">
        <v>212</v>
      </c>
      <c r="C11" s="133" t="s">
        <v>161</v>
      </c>
      <c r="E11" s="180">
        <v>3</v>
      </c>
    </row>
    <row r="12" spans="1:7" ht="12.75" customHeight="1">
      <c r="A12" s="178" t="s">
        <v>19</v>
      </c>
      <c r="B12" s="178"/>
      <c r="C12" s="179" t="s">
        <v>0</v>
      </c>
      <c r="E12" s="178" t="s">
        <v>14</v>
      </c>
      <c r="F12" s="178"/>
      <c r="G12" s="179" t="s">
        <v>0</v>
      </c>
    </row>
    <row r="13" spans="1:7" ht="13.5" customHeight="1">
      <c r="A13" s="178"/>
      <c r="B13" s="178"/>
      <c r="C13" s="179"/>
      <c r="E13" s="178"/>
      <c r="F13" s="178"/>
      <c r="G13" s="179"/>
    </row>
    <row r="14" spans="1:7" ht="24" customHeight="1">
      <c r="A14" s="180">
        <v>1</v>
      </c>
      <c r="B14" s="132" t="s">
        <v>118</v>
      </c>
      <c r="C14" s="133" t="s">
        <v>41</v>
      </c>
      <c r="E14" s="180">
        <v>1</v>
      </c>
      <c r="F14" s="132" t="s">
        <v>153</v>
      </c>
      <c r="G14" s="133" t="s">
        <v>239</v>
      </c>
    </row>
    <row r="15" spans="1:7" ht="24" customHeight="1">
      <c r="A15" s="181">
        <v>2</v>
      </c>
      <c r="B15" s="132" t="s">
        <v>119</v>
      </c>
      <c r="C15" s="133" t="s">
        <v>41</v>
      </c>
      <c r="E15" s="181">
        <v>2</v>
      </c>
      <c r="F15" s="132" t="s">
        <v>136</v>
      </c>
      <c r="G15" s="133" t="s">
        <v>93</v>
      </c>
    </row>
    <row r="16" spans="1:7">
      <c r="A16" s="180">
        <v>3</v>
      </c>
      <c r="B16" s="132" t="s">
        <v>209</v>
      </c>
      <c r="C16" s="133" t="s">
        <v>80</v>
      </c>
      <c r="E16" s="180">
        <v>3</v>
      </c>
      <c r="F16" s="132" t="s">
        <v>137</v>
      </c>
      <c r="G16" s="133" t="s">
        <v>45</v>
      </c>
    </row>
    <row r="17" spans="1:7">
      <c r="A17" s="178" t="s">
        <v>18</v>
      </c>
      <c r="B17" s="178"/>
      <c r="C17" s="179" t="s">
        <v>0</v>
      </c>
      <c r="E17" s="178" t="s">
        <v>13</v>
      </c>
      <c r="F17" s="178"/>
      <c r="G17" s="179" t="s">
        <v>0</v>
      </c>
    </row>
    <row r="18" spans="1:7">
      <c r="A18" s="178"/>
      <c r="B18" s="178"/>
      <c r="C18" s="179"/>
      <c r="E18" s="178"/>
      <c r="F18" s="178"/>
      <c r="G18" s="179"/>
    </row>
    <row r="19" spans="1:7" ht="24" customHeight="1">
      <c r="A19" s="181">
        <v>1</v>
      </c>
      <c r="B19" s="86" t="s">
        <v>115</v>
      </c>
      <c r="C19" s="87" t="s">
        <v>67</v>
      </c>
      <c r="E19" s="182">
        <v>1</v>
      </c>
      <c r="F19" s="132" t="s">
        <v>133</v>
      </c>
      <c r="G19" s="133" t="s">
        <v>64</v>
      </c>
    </row>
    <row r="20" spans="1:7" ht="24" customHeight="1">
      <c r="A20" s="180">
        <v>2</v>
      </c>
      <c r="B20" s="86" t="s">
        <v>199</v>
      </c>
      <c r="C20" s="87" t="s">
        <v>41</v>
      </c>
      <c r="E20" s="181">
        <v>2</v>
      </c>
      <c r="F20" s="132" t="s">
        <v>132</v>
      </c>
      <c r="G20" s="133" t="s">
        <v>41</v>
      </c>
    </row>
    <row r="21" spans="1:7">
      <c r="A21" s="181">
        <v>3</v>
      </c>
      <c r="B21" s="86" t="s">
        <v>201</v>
      </c>
      <c r="C21" s="87" t="s">
        <v>202</v>
      </c>
      <c r="E21" s="182">
        <v>3</v>
      </c>
      <c r="F21" s="132" t="s">
        <v>113</v>
      </c>
      <c r="G21" s="133" t="s">
        <v>41</v>
      </c>
    </row>
    <row r="22" spans="1:7">
      <c r="A22" s="178" t="s">
        <v>17</v>
      </c>
      <c r="B22" s="178"/>
      <c r="C22" s="179" t="s">
        <v>0</v>
      </c>
      <c r="E22" s="178" t="s">
        <v>12</v>
      </c>
      <c r="F22" s="178"/>
      <c r="G22" s="179" t="s">
        <v>0</v>
      </c>
    </row>
    <row r="23" spans="1:7">
      <c r="A23" s="178"/>
      <c r="B23" s="178"/>
      <c r="C23" s="179"/>
      <c r="E23" s="178"/>
      <c r="F23" s="178"/>
      <c r="G23" s="179"/>
    </row>
    <row r="24" spans="1:7" ht="24" customHeight="1">
      <c r="A24" s="180">
        <v>1</v>
      </c>
      <c r="B24" s="86" t="s">
        <v>106</v>
      </c>
      <c r="C24" s="87" t="s">
        <v>41</v>
      </c>
      <c r="E24" s="180">
        <v>1</v>
      </c>
      <c r="F24" s="183" t="s">
        <v>124</v>
      </c>
      <c r="G24" s="161" t="s">
        <v>64</v>
      </c>
    </row>
    <row r="25" spans="1:7" ht="24" customHeight="1">
      <c r="A25" s="181">
        <v>2</v>
      </c>
      <c r="B25" s="86" t="s">
        <v>107</v>
      </c>
      <c r="C25" s="87" t="s">
        <v>41</v>
      </c>
      <c r="E25" s="181">
        <v>2</v>
      </c>
      <c r="F25" s="183" t="s">
        <v>126</v>
      </c>
      <c r="G25" s="161" t="s">
        <v>64</v>
      </c>
    </row>
    <row r="26" spans="1:7">
      <c r="A26" s="180">
        <v>3</v>
      </c>
      <c r="B26" s="86" t="s">
        <v>110</v>
      </c>
      <c r="C26" s="87" t="s">
        <v>41</v>
      </c>
      <c r="E26" s="180">
        <v>3</v>
      </c>
      <c r="F26" s="183" t="s">
        <v>125</v>
      </c>
      <c r="G26" s="184" t="s">
        <v>41</v>
      </c>
    </row>
    <row r="27" spans="1:7">
      <c r="A27" s="178" t="s">
        <v>309</v>
      </c>
      <c r="B27" s="178"/>
      <c r="C27" s="179" t="s">
        <v>0</v>
      </c>
      <c r="E27" s="178" t="s">
        <v>11</v>
      </c>
      <c r="F27" s="178"/>
      <c r="G27" s="179" t="s">
        <v>0</v>
      </c>
    </row>
    <row r="28" spans="1:7">
      <c r="A28" s="178"/>
      <c r="B28" s="178"/>
      <c r="C28" s="179"/>
      <c r="E28" s="178"/>
      <c r="F28" s="178"/>
      <c r="G28" s="179"/>
    </row>
    <row r="29" spans="1:7" ht="24" customHeight="1">
      <c r="A29" s="180">
        <v>1</v>
      </c>
      <c r="B29" s="86" t="s">
        <v>299</v>
      </c>
      <c r="C29" s="87" t="s">
        <v>296</v>
      </c>
      <c r="E29" s="180">
        <v>1</v>
      </c>
      <c r="F29" s="185" t="s">
        <v>101</v>
      </c>
      <c r="G29" s="160" t="s">
        <v>99</v>
      </c>
    </row>
    <row r="30" spans="1:7" ht="24" customHeight="1">
      <c r="A30" s="181">
        <v>2</v>
      </c>
      <c r="B30" s="86" t="s">
        <v>300</v>
      </c>
      <c r="C30" s="87" t="s">
        <v>302</v>
      </c>
      <c r="E30" s="180">
        <v>2</v>
      </c>
      <c r="F30" s="185" t="s">
        <v>95</v>
      </c>
      <c r="G30" s="160" t="s">
        <v>93</v>
      </c>
    </row>
    <row r="31" spans="1:7">
      <c r="A31" s="180">
        <v>3</v>
      </c>
      <c r="B31" s="86" t="s">
        <v>301</v>
      </c>
      <c r="C31" s="87" t="s">
        <v>237</v>
      </c>
      <c r="E31" s="180">
        <v>3</v>
      </c>
      <c r="F31" s="185" t="s">
        <v>96</v>
      </c>
      <c r="G31" s="160" t="s">
        <v>64</v>
      </c>
    </row>
    <row r="33" spans="1:7">
      <c r="A33" s="178" t="s">
        <v>308</v>
      </c>
      <c r="B33" s="178"/>
      <c r="C33" s="179" t="s">
        <v>0</v>
      </c>
      <c r="E33" s="178" t="s">
        <v>10</v>
      </c>
      <c r="F33" s="178"/>
      <c r="G33" s="179" t="s">
        <v>0</v>
      </c>
    </row>
    <row r="34" spans="1:7">
      <c r="A34" s="178"/>
      <c r="B34" s="178"/>
      <c r="C34" s="179"/>
      <c r="E34" s="178"/>
      <c r="F34" s="178"/>
      <c r="G34" s="179"/>
    </row>
    <row r="35" spans="1:7">
      <c r="A35" s="180">
        <v>1</v>
      </c>
      <c r="B35" s="86" t="s">
        <v>143</v>
      </c>
      <c r="C35" s="87" t="s">
        <v>146</v>
      </c>
      <c r="E35" s="180">
        <v>1</v>
      </c>
      <c r="F35" s="183" t="s">
        <v>72</v>
      </c>
      <c r="G35" s="161" t="s">
        <v>41</v>
      </c>
    </row>
    <row r="36" spans="1:7" ht="25.5">
      <c r="A36" s="181">
        <v>2</v>
      </c>
      <c r="B36" s="86" t="s">
        <v>142</v>
      </c>
      <c r="C36" s="87" t="s">
        <v>67</v>
      </c>
      <c r="E36" s="181">
        <v>2</v>
      </c>
      <c r="F36" s="183" t="s">
        <v>73</v>
      </c>
      <c r="G36" s="161" t="s">
        <v>74</v>
      </c>
    </row>
    <row r="37" spans="1:7">
      <c r="A37" s="180">
        <v>3</v>
      </c>
      <c r="B37" s="86" t="s">
        <v>147</v>
      </c>
      <c r="C37" s="87" t="s">
        <v>64</v>
      </c>
      <c r="E37" s="180">
        <v>3</v>
      </c>
      <c r="F37" s="183" t="s">
        <v>75</v>
      </c>
      <c r="G37" s="161" t="s">
        <v>241</v>
      </c>
    </row>
    <row r="38" spans="1:7" ht="12.75" customHeight="1">
      <c r="A38" s="178" t="s">
        <v>9</v>
      </c>
      <c r="B38" s="178"/>
      <c r="C38" s="179" t="s">
        <v>0</v>
      </c>
      <c r="E38" s="178" t="s">
        <v>8</v>
      </c>
      <c r="F38" s="178"/>
      <c r="G38" s="179" t="s">
        <v>0</v>
      </c>
    </row>
    <row r="39" spans="1:7" ht="13.5" customHeight="1">
      <c r="A39" s="178"/>
      <c r="B39" s="178"/>
      <c r="C39" s="179"/>
      <c r="E39" s="178"/>
      <c r="F39" s="178"/>
      <c r="G39" s="179"/>
    </row>
    <row r="40" spans="1:7">
      <c r="A40" s="181">
        <v>1</v>
      </c>
      <c r="B40" s="132" t="s">
        <v>63</v>
      </c>
      <c r="C40" s="133" t="s">
        <v>64</v>
      </c>
      <c r="E40" s="186">
        <v>1</v>
      </c>
      <c r="F40" s="187" t="s">
        <v>42</v>
      </c>
      <c r="G40" s="162" t="s">
        <v>47</v>
      </c>
    </row>
    <row r="41" spans="1:7">
      <c r="A41" s="180">
        <v>2</v>
      </c>
      <c r="B41" s="132" t="s">
        <v>65</v>
      </c>
      <c r="C41" s="133" t="s">
        <v>41</v>
      </c>
      <c r="E41" s="180">
        <v>2</v>
      </c>
      <c r="F41" s="187" t="s">
        <v>40</v>
      </c>
      <c r="G41" s="162" t="s">
        <v>45</v>
      </c>
    </row>
    <row r="42" spans="1:7">
      <c r="A42" s="181">
        <v>3</v>
      </c>
      <c r="B42" s="132" t="s">
        <v>291</v>
      </c>
      <c r="C42" s="133" t="s">
        <v>197</v>
      </c>
      <c r="E42" s="186">
        <v>3</v>
      </c>
      <c r="F42" s="187" t="s">
        <v>43</v>
      </c>
      <c r="G42" s="162" t="s">
        <v>41</v>
      </c>
    </row>
    <row r="43" spans="1:7">
      <c r="A43" s="178" t="s">
        <v>28</v>
      </c>
      <c r="B43" s="178"/>
      <c r="C43" s="179" t="s">
        <v>0</v>
      </c>
      <c r="E43" s="178" t="s">
        <v>306</v>
      </c>
      <c r="F43" s="178"/>
      <c r="G43" s="179" t="s">
        <v>0</v>
      </c>
    </row>
    <row r="44" spans="1:7">
      <c r="A44" s="178"/>
      <c r="B44" s="178"/>
      <c r="C44" s="179"/>
      <c r="E44" s="178"/>
      <c r="F44" s="178"/>
      <c r="G44" s="179"/>
    </row>
    <row r="45" spans="1:7">
      <c r="A45" s="180">
        <v>1</v>
      </c>
      <c r="B45" s="188" t="s">
        <v>52</v>
      </c>
      <c r="C45" s="189" t="s">
        <v>45</v>
      </c>
      <c r="E45" s="180">
        <v>1</v>
      </c>
      <c r="F45" s="132" t="s">
        <v>268</v>
      </c>
      <c r="G45" s="133" t="s">
        <v>45</v>
      </c>
    </row>
    <row r="46" spans="1:7">
      <c r="A46" s="181">
        <v>2</v>
      </c>
      <c r="B46" s="188" t="s">
        <v>59</v>
      </c>
      <c r="C46" s="189" t="s">
        <v>41</v>
      </c>
      <c r="E46" s="181">
        <v>2</v>
      </c>
      <c r="F46" s="132" t="s">
        <v>269</v>
      </c>
      <c r="G46" s="133" t="s">
        <v>270</v>
      </c>
    </row>
    <row r="47" spans="1:7">
      <c r="A47" s="180">
        <v>3</v>
      </c>
      <c r="B47" s="188" t="s">
        <v>62</v>
      </c>
      <c r="C47" s="189" t="s">
        <v>41</v>
      </c>
      <c r="E47" s="180"/>
      <c r="F47" s="86"/>
      <c r="G47" s="87"/>
    </row>
    <row r="48" spans="1:7">
      <c r="A48" s="178" t="s">
        <v>304</v>
      </c>
      <c r="B48" s="178"/>
      <c r="C48" s="179" t="s">
        <v>0</v>
      </c>
      <c r="E48" s="178" t="s">
        <v>307</v>
      </c>
      <c r="F48" s="178"/>
      <c r="G48" s="179" t="s">
        <v>0</v>
      </c>
    </row>
    <row r="49" spans="1:7">
      <c r="A49" s="178"/>
      <c r="B49" s="178"/>
      <c r="C49" s="179"/>
      <c r="E49" s="178"/>
      <c r="F49" s="178"/>
      <c r="G49" s="179"/>
    </row>
    <row r="50" spans="1:7">
      <c r="A50" s="180">
        <v>1</v>
      </c>
      <c r="B50" s="86" t="s">
        <v>159</v>
      </c>
      <c r="C50" s="87" t="s">
        <v>45</v>
      </c>
      <c r="E50" s="180">
        <v>1</v>
      </c>
      <c r="F50" s="132" t="s">
        <v>169</v>
      </c>
      <c r="G50" s="133" t="s">
        <v>45</v>
      </c>
    </row>
    <row r="51" spans="1:7">
      <c r="A51" s="181">
        <v>2</v>
      </c>
      <c r="B51" s="86" t="s">
        <v>160</v>
      </c>
      <c r="C51" s="87" t="s">
        <v>161</v>
      </c>
      <c r="E51" s="181">
        <v>2</v>
      </c>
      <c r="F51" s="132" t="s">
        <v>103</v>
      </c>
      <c r="G51" s="133" t="s">
        <v>45</v>
      </c>
    </row>
    <row r="52" spans="1:7">
      <c r="A52" s="180">
        <v>3</v>
      </c>
      <c r="B52" s="86" t="s">
        <v>70</v>
      </c>
      <c r="C52" s="87" t="s">
        <v>45</v>
      </c>
      <c r="E52" s="180">
        <v>3</v>
      </c>
      <c r="F52" s="132" t="s">
        <v>152</v>
      </c>
      <c r="G52" s="133" t="s">
        <v>47</v>
      </c>
    </row>
    <row r="53" spans="1:7">
      <c r="A53" s="178" t="s">
        <v>305</v>
      </c>
      <c r="B53" s="178"/>
      <c r="C53" s="179" t="s">
        <v>0</v>
      </c>
    </row>
    <row r="54" spans="1:7">
      <c r="A54" s="178"/>
      <c r="B54" s="178"/>
      <c r="C54" s="179"/>
    </row>
    <row r="55" spans="1:7">
      <c r="A55" s="180">
        <v>1</v>
      </c>
      <c r="B55" s="86" t="s">
        <v>84</v>
      </c>
      <c r="C55" s="87" t="s">
        <v>64</v>
      </c>
    </row>
    <row r="56" spans="1:7">
      <c r="A56" s="181">
        <v>2</v>
      </c>
      <c r="B56" s="86" t="s">
        <v>87</v>
      </c>
      <c r="C56" s="87" t="s">
        <v>41</v>
      </c>
    </row>
    <row r="57" spans="1:7">
      <c r="A57" s="180">
        <v>3</v>
      </c>
      <c r="B57" s="86" t="s">
        <v>163</v>
      </c>
      <c r="C57" s="87" t="s">
        <v>55</v>
      </c>
    </row>
  </sheetData>
  <mergeCells count="42">
    <mergeCell ref="G43:G44"/>
    <mergeCell ref="E48:F49"/>
    <mergeCell ref="G48:G49"/>
    <mergeCell ref="A53:B54"/>
    <mergeCell ref="C53:C54"/>
    <mergeCell ref="A43:B44"/>
    <mergeCell ref="C43:C44"/>
    <mergeCell ref="A48:B49"/>
    <mergeCell ref="C48:C49"/>
    <mergeCell ref="E43:F44"/>
    <mergeCell ref="A2:B3"/>
    <mergeCell ref="C2:C3"/>
    <mergeCell ref="E2:F3"/>
    <mergeCell ref="G2:G3"/>
    <mergeCell ref="A7:B8"/>
    <mergeCell ref="C7:C8"/>
    <mergeCell ref="E7:F8"/>
    <mergeCell ref="G7:G8"/>
    <mergeCell ref="A12:B13"/>
    <mergeCell ref="C12:C13"/>
    <mergeCell ref="E12:F13"/>
    <mergeCell ref="G12:G13"/>
    <mergeCell ref="A17:B18"/>
    <mergeCell ref="C17:C18"/>
    <mergeCell ref="E17:F18"/>
    <mergeCell ref="G17:G18"/>
    <mergeCell ref="A22:B23"/>
    <mergeCell ref="C22:C23"/>
    <mergeCell ref="E22:F23"/>
    <mergeCell ref="G22:G23"/>
    <mergeCell ref="A27:B28"/>
    <mergeCell ref="C27:C28"/>
    <mergeCell ref="E27:F28"/>
    <mergeCell ref="G27:G28"/>
    <mergeCell ref="A38:B39"/>
    <mergeCell ref="C38:C39"/>
    <mergeCell ref="E38:F39"/>
    <mergeCell ref="G38:G39"/>
    <mergeCell ref="A33:B34"/>
    <mergeCell ref="C33:C34"/>
    <mergeCell ref="E33:F34"/>
    <mergeCell ref="G33:G34"/>
  </mergeCells>
  <pageMargins left="0.70000000000000007" right="0.70000000000000007" top="1.1437007874015752" bottom="1.1437007874015752" header="0.75000000000000011" footer="0.75000000000000011"/>
  <pageSetup paperSize="9" scale="43" fitToWidth="0" fitToHeight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4A7DD-36BC-DD41-AB04-F516796209CF}">
  <sheetPr>
    <tabColor theme="4" tint="0.79998168889431442"/>
  </sheetPr>
  <dimension ref="A1:L13"/>
  <sheetViews>
    <sheetView zoomScale="98" zoomScaleNormal="98" workbookViewId="0">
      <selection activeCell="B6" sqref="B6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7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9"/>
      <c r="B3" s="169"/>
      <c r="C3" s="170"/>
      <c r="D3" s="167"/>
      <c r="E3" s="167"/>
      <c r="F3" s="167"/>
      <c r="G3" s="167"/>
      <c r="H3" s="167"/>
      <c r="I3" s="167"/>
      <c r="J3" s="168"/>
      <c r="K3" s="168"/>
      <c r="L3" s="2"/>
    </row>
    <row r="4" spans="1:12" s="3" customFormat="1" ht="30" customHeight="1">
      <c r="A4" s="42">
        <v>1</v>
      </c>
      <c r="B4" s="86" t="s">
        <v>159</v>
      </c>
      <c r="C4" s="87" t="s">
        <v>45</v>
      </c>
      <c r="D4" s="88"/>
      <c r="E4" s="88"/>
      <c r="F4" s="88">
        <v>150</v>
      </c>
      <c r="G4" s="88">
        <v>2</v>
      </c>
      <c r="H4" s="88">
        <v>130</v>
      </c>
      <c r="I4" s="88">
        <v>-1</v>
      </c>
      <c r="J4" s="57">
        <f>__Anonymous_Sheet_DB__03812[[#This Row],[Columna7]]+__Anonymous_Sheet_DB__03812[[#This Row],[Columna9]]+__Anonymous_Sheet_DB__03812[[#This Row],[Columna11]]</f>
        <v>280</v>
      </c>
      <c r="K4" s="58">
        <f>__Anonymous_Sheet_DB__03812[[#This Row],[Columna12]]+__Anonymous_Sheet_DB__03812[[#This Row],[Columna10]]+__Anonymous_Sheet_DB__03812[[#This Row],[Columna8]]</f>
        <v>1</v>
      </c>
    </row>
    <row r="5" spans="1:12" s="3" customFormat="1" ht="30" customHeight="1">
      <c r="A5" s="42">
        <v>2</v>
      </c>
      <c r="B5" s="86" t="s">
        <v>160</v>
      </c>
      <c r="C5" s="87" t="s">
        <v>161</v>
      </c>
      <c r="D5" s="88"/>
      <c r="E5" s="88"/>
      <c r="F5" s="88">
        <v>140</v>
      </c>
      <c r="G5" s="88">
        <v>-2</v>
      </c>
      <c r="H5" s="88">
        <v>130</v>
      </c>
      <c r="I5" s="88">
        <v>-1</v>
      </c>
      <c r="J5" s="57">
        <f>__Anonymous_Sheet_DB__03812[[#This Row],[Columna7]]+__Anonymous_Sheet_DB__03812[[#This Row],[Columna9]]+__Anonymous_Sheet_DB__03812[[#This Row],[Columna11]]</f>
        <v>270</v>
      </c>
      <c r="K5" s="58">
        <f>__Anonymous_Sheet_DB__03812[[#This Row],[Columna12]]+__Anonymous_Sheet_DB__03812[[#This Row],[Columna10]]+__Anonymous_Sheet_DB__03812[[#This Row],[Columna8]]</f>
        <v>-3</v>
      </c>
    </row>
    <row r="6" spans="1:12" s="3" customFormat="1" ht="30" customHeight="1">
      <c r="A6" s="42">
        <v>3</v>
      </c>
      <c r="B6" s="86" t="s">
        <v>70</v>
      </c>
      <c r="C6" s="87" t="s">
        <v>45</v>
      </c>
      <c r="D6" s="89">
        <v>135</v>
      </c>
      <c r="E6" s="89">
        <v>0</v>
      </c>
      <c r="F6" s="89"/>
      <c r="G6" s="89"/>
      <c r="H6" s="89">
        <v>130</v>
      </c>
      <c r="I6" s="89">
        <v>-1</v>
      </c>
      <c r="J6" s="51">
        <f>__Anonymous_Sheet_DB__03812[[#This Row],[Columna7]]+__Anonymous_Sheet_DB__03812[[#This Row],[Columna9]]+__Anonymous_Sheet_DB__03812[[#This Row],[Columna11]]</f>
        <v>265</v>
      </c>
      <c r="K6" s="52">
        <f>__Anonymous_Sheet_DB__03812[[#This Row],[Columna12]]+__Anonymous_Sheet_DB__03812[[#This Row],[Columna10]]+__Anonymous_Sheet_DB__03812[[#This Row],[Columna8]]</f>
        <v>-1</v>
      </c>
    </row>
    <row r="7" spans="1:12" s="3" customFormat="1" ht="30" customHeight="1">
      <c r="A7" s="42">
        <v>4</v>
      </c>
      <c r="B7" s="84" t="s">
        <v>69</v>
      </c>
      <c r="C7" s="85" t="s">
        <v>45</v>
      </c>
      <c r="D7" s="72">
        <v>150</v>
      </c>
      <c r="E7" s="72">
        <v>2</v>
      </c>
      <c r="F7" s="72"/>
      <c r="G7" s="72"/>
      <c r="H7" s="72"/>
      <c r="I7" s="72"/>
      <c r="J7" s="51">
        <f>__Anonymous_Sheet_DB__03812[[#This Row],[Columna7]]+__Anonymous_Sheet_DB__03812[[#This Row],[Columna9]]+__Anonymous_Sheet_DB__03812[[#This Row],[Columna11]]</f>
        <v>150</v>
      </c>
      <c r="K7" s="52">
        <f>__Anonymous_Sheet_DB__03812[[#This Row],[Columna12]]+__Anonymous_Sheet_DB__03812[[#This Row],[Columna10]]+__Anonymous_Sheet_DB__03812[[#This Row],[Columna8]]</f>
        <v>2</v>
      </c>
    </row>
    <row r="8" spans="1:12" s="3" customFormat="1" ht="30" customHeight="1">
      <c r="A8" s="42">
        <v>5</v>
      </c>
      <c r="B8" s="84" t="s">
        <v>254</v>
      </c>
      <c r="C8" s="85" t="s">
        <v>255</v>
      </c>
      <c r="D8" s="56"/>
      <c r="E8" s="56"/>
      <c r="F8" s="56"/>
      <c r="G8" s="56"/>
      <c r="H8" s="56">
        <v>140</v>
      </c>
      <c r="I8" s="56">
        <v>4</v>
      </c>
      <c r="J8" s="57">
        <f>__Anonymous_Sheet_DB__03812[[#This Row],[Columna7]]+__Anonymous_Sheet_DB__03812[[#This Row],[Columna9]]+__Anonymous_Sheet_DB__03812[[#This Row],[Columna11]]</f>
        <v>140</v>
      </c>
      <c r="K8" s="58">
        <f>__Anonymous_Sheet_DB__03812[[#This Row],[Columna12]]+__Anonymous_Sheet_DB__03812[[#This Row],[Columna10]]+__Anonymous_Sheet_DB__03812[[#This Row],[Columna8]]</f>
        <v>4</v>
      </c>
    </row>
    <row r="9" spans="1:12" ht="30" customHeight="1">
      <c r="A9" s="42">
        <v>6</v>
      </c>
      <c r="B9" s="84" t="s">
        <v>66</v>
      </c>
      <c r="C9" s="85" t="s">
        <v>71</v>
      </c>
      <c r="D9" s="72">
        <v>140</v>
      </c>
      <c r="E9" s="72">
        <v>1</v>
      </c>
      <c r="F9" s="72"/>
      <c r="G9" s="72"/>
      <c r="H9" s="72"/>
      <c r="I9" s="72"/>
      <c r="J9" s="51">
        <f>__Anonymous_Sheet_DB__03812[[#This Row],[Columna7]]+__Anonymous_Sheet_DB__03812[[#This Row],[Columna9]]+__Anonymous_Sheet_DB__03812[[#This Row],[Columna11]]</f>
        <v>140</v>
      </c>
      <c r="K9" s="52">
        <f>__Anonymous_Sheet_DB__03812[[#This Row],[Columna12]]+__Anonymous_Sheet_DB__03812[[#This Row],[Columna10]]+__Anonymous_Sheet_DB__03812[[#This Row],[Columna8]]</f>
        <v>1</v>
      </c>
    </row>
    <row r="10" spans="1:12" ht="30" customHeight="1">
      <c r="A10" s="42">
        <v>7</v>
      </c>
      <c r="B10" s="84" t="s">
        <v>256</v>
      </c>
      <c r="C10" s="85" t="s">
        <v>197</v>
      </c>
      <c r="D10" s="56"/>
      <c r="E10" s="56"/>
      <c r="F10" s="56"/>
      <c r="G10" s="56"/>
      <c r="H10" s="56">
        <v>135</v>
      </c>
      <c r="I10" s="56">
        <v>1</v>
      </c>
      <c r="J10" s="57">
        <f>__Anonymous_Sheet_DB__03812[[#This Row],[Columna7]]+__Anonymous_Sheet_DB__03812[[#This Row],[Columna9]]+__Anonymous_Sheet_DB__03812[[#This Row],[Columna11]]</f>
        <v>135</v>
      </c>
      <c r="K10" s="58">
        <f>__Anonymous_Sheet_DB__03812[[#This Row],[Columna12]]+__Anonymous_Sheet_DB__03812[[#This Row],[Columna10]]+__Anonymous_Sheet_DB__03812[[#This Row],[Columna8]]</f>
        <v>1</v>
      </c>
    </row>
    <row r="11" spans="1:12" ht="30" customHeight="1">
      <c r="A11" s="42">
        <v>8</v>
      </c>
      <c r="B11" s="84" t="s">
        <v>68</v>
      </c>
      <c r="C11" s="85" t="s">
        <v>45</v>
      </c>
      <c r="D11" s="72">
        <v>135</v>
      </c>
      <c r="E11" s="72">
        <v>-3</v>
      </c>
      <c r="F11" s="72"/>
      <c r="G11" s="72"/>
      <c r="H11" s="72"/>
      <c r="I11" s="72"/>
      <c r="J11" s="51">
        <f>__Anonymous_Sheet_DB__03812[[#This Row],[Columna7]]+__Anonymous_Sheet_DB__03812[[#This Row],[Columna9]]+__Anonymous_Sheet_DB__03812[[#This Row],[Columna11]]</f>
        <v>135</v>
      </c>
      <c r="K11" s="52">
        <f>__Anonymous_Sheet_DB__03812[[#This Row],[Columna12]]+__Anonymous_Sheet_DB__03812[[#This Row],[Columna10]]+__Anonymous_Sheet_DB__03812[[#This Row],[Columna8]]</f>
        <v>-3</v>
      </c>
    </row>
    <row r="12" spans="1:12" ht="30" customHeight="1">
      <c r="A12" s="42">
        <v>9</v>
      </c>
      <c r="B12" s="84" t="s">
        <v>257</v>
      </c>
      <c r="C12" s="85" t="s">
        <v>255</v>
      </c>
      <c r="D12" s="56"/>
      <c r="E12" s="56"/>
      <c r="F12" s="56"/>
      <c r="G12" s="56"/>
      <c r="H12" s="56">
        <v>125</v>
      </c>
      <c r="I12" s="56">
        <v>-3</v>
      </c>
      <c r="J12" s="51">
        <f>__Anonymous_Sheet_DB__03812[[#This Row],[Columna7]]+__Anonymous_Sheet_DB__03812[[#This Row],[Columna9]]+__Anonymous_Sheet_DB__03812[[#This Row],[Columna11]]</f>
        <v>125</v>
      </c>
      <c r="K12" s="52">
        <f>__Anonymous_Sheet_DB__03812[[#This Row],[Columna12]]+__Anonymous_Sheet_DB__03812[[#This Row],[Columna10]]+__Anonymous_Sheet_DB__03812[[#This Row],[Columna8]]</f>
        <v>-3</v>
      </c>
    </row>
    <row r="13" spans="1:12" ht="30" customHeight="1">
      <c r="A13" s="42">
        <v>10</v>
      </c>
      <c r="B13" s="84" t="s">
        <v>258</v>
      </c>
      <c r="C13" s="85" t="s">
        <v>255</v>
      </c>
      <c r="D13" s="56"/>
      <c r="E13" s="56"/>
      <c r="F13" s="56"/>
      <c r="G13" s="56"/>
      <c r="H13" s="56">
        <v>125</v>
      </c>
      <c r="I13" s="56">
        <v>-3</v>
      </c>
      <c r="J13" s="51">
        <f>__Anonymous_Sheet_DB__03812[[#This Row],[Columna7]]+__Anonymous_Sheet_DB__03812[[#This Row],[Columna9]]+__Anonymous_Sheet_DB__03812[[#This Row],[Columna11]]</f>
        <v>125</v>
      </c>
      <c r="K13" s="52">
        <f>__Anonymous_Sheet_DB__03812[[#This Row],[Columna12]]+__Anonymous_Sheet_DB__03812[[#This Row],[Columna10]]+__Anonymous_Sheet_DB__03812[[#This Row],[Columna8]]</f>
        <v>-3</v>
      </c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E9DF6-EFF4-604C-915F-63FA41F20D42}">
  <sheetPr>
    <tabColor theme="4" tint="0.79998168889431442"/>
  </sheetPr>
  <dimension ref="A1:L16"/>
  <sheetViews>
    <sheetView topLeftCell="A2" zoomScale="95" zoomScaleNormal="95" workbookViewId="0">
      <selection activeCell="B6" sqref="B6:C6"/>
    </sheetView>
  </sheetViews>
  <sheetFormatPr baseColWidth="10" defaultRowHeight="15"/>
  <cols>
    <col min="1" max="1" width="4.77734375" customWidth="1"/>
    <col min="2" max="2" width="25.6640625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29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9"/>
      <c r="B3" s="169"/>
      <c r="C3" s="170"/>
      <c r="D3" s="167"/>
      <c r="E3" s="167"/>
      <c r="F3" s="167"/>
      <c r="G3" s="167"/>
      <c r="H3" s="167"/>
      <c r="I3" s="167"/>
      <c r="J3" s="168"/>
      <c r="K3" s="168"/>
      <c r="L3" s="2"/>
    </row>
    <row r="4" spans="1:12" s="3" customFormat="1" ht="35.1" customHeight="1">
      <c r="A4" s="42">
        <v>1</v>
      </c>
      <c r="B4" s="86" t="s">
        <v>84</v>
      </c>
      <c r="C4" s="87" t="s">
        <v>64</v>
      </c>
      <c r="D4" s="92">
        <v>140</v>
      </c>
      <c r="E4" s="92">
        <v>2</v>
      </c>
      <c r="F4" s="92">
        <v>150</v>
      </c>
      <c r="G4" s="92">
        <v>4</v>
      </c>
      <c r="H4" s="92">
        <v>140</v>
      </c>
      <c r="I4" s="92">
        <v>3</v>
      </c>
      <c r="J4" s="93">
        <f>__Anonymous_Sheet_DB__0389[[#This Row],[Columna7]]+__Anonymous_Sheet_DB__0389[[#This Row],[Columna9]]+__Anonymous_Sheet_DB__0389[[#This Row],[Columna11]]</f>
        <v>430</v>
      </c>
      <c r="K4" s="94">
        <f>__Anonymous_Sheet_DB__0389[[#This Row],[Columna12]]+__Anonymous_Sheet_DB__0389[[#This Row],[Columna10]]+__Anonymous_Sheet_DB__0389[[#This Row],[Columna8]]</f>
        <v>9</v>
      </c>
    </row>
    <row r="5" spans="1:12" s="3" customFormat="1" ht="35.1" customHeight="1">
      <c r="A5" s="42">
        <v>2</v>
      </c>
      <c r="B5" s="86" t="s">
        <v>87</v>
      </c>
      <c r="C5" s="87" t="s">
        <v>41</v>
      </c>
      <c r="D5" s="92">
        <v>130</v>
      </c>
      <c r="E5" s="92">
        <v>-3</v>
      </c>
      <c r="F5" s="92">
        <v>130</v>
      </c>
      <c r="G5" s="92">
        <v>-2</v>
      </c>
      <c r="H5" s="92">
        <v>125</v>
      </c>
      <c r="I5" s="92">
        <v>-3</v>
      </c>
      <c r="J5" s="93">
        <f>__Anonymous_Sheet_DB__0389[[#This Row],[Columna7]]+__Anonymous_Sheet_DB__0389[[#This Row],[Columna9]]+__Anonymous_Sheet_DB__0389[[#This Row],[Columna11]]</f>
        <v>385</v>
      </c>
      <c r="K5" s="94">
        <f>__Anonymous_Sheet_DB__0389[[#This Row],[Columna12]]+__Anonymous_Sheet_DB__0389[[#This Row],[Columna10]]+__Anonymous_Sheet_DB__0389[[#This Row],[Columna8]]</f>
        <v>-8</v>
      </c>
    </row>
    <row r="6" spans="1:12" s="3" customFormat="1" ht="35.1" customHeight="1">
      <c r="A6" s="42">
        <v>3</v>
      </c>
      <c r="B6" s="86" t="s">
        <v>163</v>
      </c>
      <c r="C6" s="87" t="s">
        <v>55</v>
      </c>
      <c r="D6" s="92"/>
      <c r="E6" s="92"/>
      <c r="F6" s="92">
        <v>130</v>
      </c>
      <c r="G6" s="92">
        <v>-2</v>
      </c>
      <c r="H6" s="92">
        <v>150</v>
      </c>
      <c r="I6" s="92">
        <v>1</v>
      </c>
      <c r="J6" s="93">
        <v>280</v>
      </c>
      <c r="K6" s="94">
        <v>-2</v>
      </c>
    </row>
    <row r="7" spans="1:12" s="3" customFormat="1" ht="35.1" customHeight="1">
      <c r="A7" s="42">
        <v>4</v>
      </c>
      <c r="B7" s="84" t="s">
        <v>83</v>
      </c>
      <c r="C7" s="85" t="s">
        <v>55</v>
      </c>
      <c r="D7" s="95">
        <v>150</v>
      </c>
      <c r="E7" s="95">
        <v>5</v>
      </c>
      <c r="F7" s="95"/>
      <c r="G7" s="95"/>
      <c r="H7" s="95"/>
      <c r="I7" s="95"/>
      <c r="J7" s="93">
        <f>__Anonymous_Sheet_DB__0389[[#This Row],[Columna7]]+__Anonymous_Sheet_DB__0389[[#This Row],[Columna9]]+__Anonymous_Sheet_DB__0389[[#This Row],[Columna11]]</f>
        <v>150</v>
      </c>
      <c r="K7" s="94">
        <f>__Anonymous_Sheet_DB__0389[[#This Row],[Columna12]]+__Anonymous_Sheet_DB__0389[[#This Row],[Columna10]]+__Anonymous_Sheet_DB__0389[[#This Row],[Columna8]]</f>
        <v>5</v>
      </c>
    </row>
    <row r="8" spans="1:12" s="3" customFormat="1" ht="35.1" customHeight="1">
      <c r="A8" s="42">
        <v>5</v>
      </c>
      <c r="B8" s="84" t="s">
        <v>162</v>
      </c>
      <c r="C8" s="85" t="s">
        <v>45</v>
      </c>
      <c r="D8" s="95"/>
      <c r="E8" s="95"/>
      <c r="F8" s="95">
        <v>140</v>
      </c>
      <c r="G8" s="95">
        <v>3</v>
      </c>
      <c r="H8" s="95"/>
      <c r="I8" s="95"/>
      <c r="J8" s="93">
        <f>__Anonymous_Sheet_DB__0389[[#This Row],[Columna7]]+__Anonymous_Sheet_DB__0389[[#This Row],[Columna9]]+__Anonymous_Sheet_DB__0389[[#This Row],[Columna11]]</f>
        <v>140</v>
      </c>
      <c r="K8" s="94">
        <f>__Anonymous_Sheet_DB__0389[[#This Row],[Columna12]]+__Anonymous_Sheet_DB__0389[[#This Row],[Columna10]]+__Anonymous_Sheet_DB__0389[[#This Row],[Columna8]]</f>
        <v>3</v>
      </c>
    </row>
    <row r="9" spans="1:12" s="3" customFormat="1" ht="35.1" customHeight="1">
      <c r="A9" s="42">
        <v>6</v>
      </c>
      <c r="B9" s="84" t="s">
        <v>259</v>
      </c>
      <c r="C9" s="85" t="s">
        <v>45</v>
      </c>
      <c r="D9" s="95"/>
      <c r="E9" s="95"/>
      <c r="F9" s="95"/>
      <c r="G9" s="95"/>
      <c r="H9" s="95">
        <v>135</v>
      </c>
      <c r="I9" s="95">
        <v>2</v>
      </c>
      <c r="J9" s="93">
        <f>__Anonymous_Sheet_DB__0389[[#This Row],[Columna7]]+__Anonymous_Sheet_DB__0389[[#This Row],[Columna9]]+__Anonymous_Sheet_DB__0389[[#This Row],[Columna11]]</f>
        <v>135</v>
      </c>
      <c r="K9" s="94">
        <f>__Anonymous_Sheet_DB__0389[[#This Row],[Columna12]]+__Anonymous_Sheet_DB__0389[[#This Row],[Columna10]]+__Anonymous_Sheet_DB__0389[[#This Row],[Columna8]]</f>
        <v>2</v>
      </c>
    </row>
    <row r="10" spans="1:12" s="3" customFormat="1" ht="35.1" customHeight="1">
      <c r="A10" s="42">
        <v>7</v>
      </c>
      <c r="B10" s="84" t="s">
        <v>85</v>
      </c>
      <c r="C10" s="85" t="s">
        <v>45</v>
      </c>
      <c r="D10" s="95">
        <v>135</v>
      </c>
      <c r="E10" s="95">
        <v>0</v>
      </c>
      <c r="F10" s="95"/>
      <c r="G10" s="95"/>
      <c r="H10" s="95"/>
      <c r="I10" s="95"/>
      <c r="J10" s="93">
        <f>__Anonymous_Sheet_DB__0389[[#This Row],[Columna7]]+__Anonymous_Sheet_DB__0389[[#This Row],[Columna9]]+__Anonymous_Sheet_DB__0389[[#This Row],[Columna11]]</f>
        <v>135</v>
      </c>
      <c r="K10" s="94">
        <f>__Anonymous_Sheet_DB__0389[[#This Row],[Columna12]]+__Anonymous_Sheet_DB__0389[[#This Row],[Columna10]]+__Anonymous_Sheet_DB__0389[[#This Row],[Columna8]]</f>
        <v>0</v>
      </c>
    </row>
    <row r="11" spans="1:12" s="3" customFormat="1" ht="35.1" customHeight="1">
      <c r="A11" s="42">
        <v>8</v>
      </c>
      <c r="B11" s="84" t="s">
        <v>86</v>
      </c>
      <c r="C11" s="85" t="s">
        <v>45</v>
      </c>
      <c r="D11" s="95">
        <v>135</v>
      </c>
      <c r="E11" s="95">
        <v>0</v>
      </c>
      <c r="F11" s="95"/>
      <c r="G11" s="95"/>
      <c r="H11" s="95"/>
      <c r="I11" s="95"/>
      <c r="J11" s="93">
        <f>__Anonymous_Sheet_DB__0389[[#This Row],[Columna7]]+__Anonymous_Sheet_DB__0389[[#This Row],[Columna9]]+__Anonymous_Sheet_DB__0389[[#This Row],[Columna11]]</f>
        <v>135</v>
      </c>
      <c r="K11" s="94">
        <f>__Anonymous_Sheet_DB__0389[[#This Row],[Columna12]]+__Anonymous_Sheet_DB__0389[[#This Row],[Columna10]]+__Anonymous_Sheet_DB__0389[[#This Row],[Columna8]]</f>
        <v>0</v>
      </c>
    </row>
    <row r="12" spans="1:12" s="3" customFormat="1" ht="35.1" customHeight="1">
      <c r="A12" s="42">
        <v>9</v>
      </c>
      <c r="B12" s="84" t="s">
        <v>263</v>
      </c>
      <c r="C12" s="85" t="s">
        <v>45</v>
      </c>
      <c r="D12" s="95"/>
      <c r="E12" s="95"/>
      <c r="F12" s="95"/>
      <c r="G12" s="95"/>
      <c r="H12" s="95">
        <v>130</v>
      </c>
      <c r="I12" s="95">
        <v>1</v>
      </c>
      <c r="J12" s="93">
        <f>__Anonymous_Sheet_DB__0389[[#This Row],[Columna7]]+__Anonymous_Sheet_DB__0389[[#This Row],[Columna9]]+__Anonymous_Sheet_DB__0389[[#This Row],[Columna11]]</f>
        <v>130</v>
      </c>
      <c r="K12" s="94">
        <f>__Anonymous_Sheet_DB__0389[[#This Row],[Columna12]]+__Anonymous_Sheet_DB__0389[[#This Row],[Columna10]]+__Anonymous_Sheet_DB__0389[[#This Row],[Columna8]]</f>
        <v>1</v>
      </c>
    </row>
    <row r="13" spans="1:12" s="3" customFormat="1" ht="35.1" customHeight="1">
      <c r="A13" s="42">
        <v>10</v>
      </c>
      <c r="B13" s="84" t="s">
        <v>260</v>
      </c>
      <c r="C13" s="85" t="s">
        <v>174</v>
      </c>
      <c r="D13" s="95"/>
      <c r="E13" s="95"/>
      <c r="F13" s="95"/>
      <c r="G13" s="95"/>
      <c r="H13" s="95">
        <v>130</v>
      </c>
      <c r="I13" s="95">
        <v>0</v>
      </c>
      <c r="J13" s="93">
        <f>__Anonymous_Sheet_DB__0389[[#This Row],[Columna7]]+__Anonymous_Sheet_DB__0389[[#This Row],[Columna9]]+__Anonymous_Sheet_DB__0389[[#This Row],[Columna11]]</f>
        <v>130</v>
      </c>
      <c r="K13" s="94">
        <f>__Anonymous_Sheet_DB__0389[[#This Row],[Columna12]]+__Anonymous_Sheet_DB__0389[[#This Row],[Columna10]]+__Anonymous_Sheet_DB__0389[[#This Row],[Columna8]]</f>
        <v>0</v>
      </c>
    </row>
    <row r="14" spans="1:12" s="3" customFormat="1" ht="35.1" customHeight="1">
      <c r="A14" s="42">
        <v>11</v>
      </c>
      <c r="B14" s="84" t="s">
        <v>264</v>
      </c>
      <c r="C14" s="85" t="s">
        <v>265</v>
      </c>
      <c r="D14" s="95"/>
      <c r="E14" s="95"/>
      <c r="F14" s="95"/>
      <c r="G14" s="95"/>
      <c r="H14" s="95">
        <v>130</v>
      </c>
      <c r="I14" s="95">
        <v>-1</v>
      </c>
      <c r="J14" s="93">
        <f>__Anonymous_Sheet_DB__0389[[#This Row],[Columna7]]+__Anonymous_Sheet_DB__0389[[#This Row],[Columna9]]+__Anonymous_Sheet_DB__0389[[#This Row],[Columna11]]</f>
        <v>130</v>
      </c>
      <c r="K14" s="94">
        <f>__Anonymous_Sheet_DB__0389[[#This Row],[Columna12]]+__Anonymous_Sheet_DB__0389[[#This Row],[Columna10]]+__Anonymous_Sheet_DB__0389[[#This Row],[Columna8]]</f>
        <v>-1</v>
      </c>
    </row>
    <row r="15" spans="1:12" s="3" customFormat="1" ht="35.1" customHeight="1">
      <c r="A15" s="42">
        <v>12</v>
      </c>
      <c r="B15" s="84" t="s">
        <v>88</v>
      </c>
      <c r="C15" s="85" t="s">
        <v>41</v>
      </c>
      <c r="D15" s="95">
        <v>130</v>
      </c>
      <c r="E15" s="95">
        <v>-4</v>
      </c>
      <c r="F15" s="95"/>
      <c r="G15" s="95"/>
      <c r="H15" s="95"/>
      <c r="I15" s="95"/>
      <c r="J15" s="93">
        <f>__Anonymous_Sheet_DB__0389[[#This Row],[Columna7]]+__Anonymous_Sheet_DB__0389[[#This Row],[Columna9]]+__Anonymous_Sheet_DB__0389[[#This Row],[Columna11]]</f>
        <v>130</v>
      </c>
      <c r="K15" s="94">
        <f>__Anonymous_Sheet_DB__0389[[#This Row],[Columna12]]+__Anonymous_Sheet_DB__0389[[#This Row],[Columna10]]+__Anonymous_Sheet_DB__0389[[#This Row],[Columna8]]</f>
        <v>-4</v>
      </c>
    </row>
    <row r="16" spans="1:12" ht="35.1" customHeight="1">
      <c r="A16" s="42">
        <v>13</v>
      </c>
      <c r="B16" s="84" t="s">
        <v>261</v>
      </c>
      <c r="C16" s="85" t="s">
        <v>262</v>
      </c>
      <c r="D16" s="95"/>
      <c r="E16" s="95"/>
      <c r="F16" s="95"/>
      <c r="G16" s="95"/>
      <c r="H16" s="95">
        <v>125</v>
      </c>
      <c r="I16" s="95">
        <v>-3</v>
      </c>
      <c r="J16" s="93">
        <f>__Anonymous_Sheet_DB__0389[[#This Row],[Columna7]]+__Anonymous_Sheet_DB__0389[[#This Row],[Columna9]]+__Anonymous_Sheet_DB__0389[[#This Row],[Columna11]]</f>
        <v>125</v>
      </c>
      <c r="K16" s="94">
        <f>__Anonymous_Sheet_DB__0389[[#This Row],[Columna12]]+__Anonymous_Sheet_DB__0389[[#This Row],[Columna10]]+__Anonymous_Sheet_DB__0389[[#This Row],[Columna8]]</f>
        <v>-3</v>
      </c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B005F-0DC8-CA4C-9C2F-F06513D26B93}">
  <sheetPr>
    <tabColor theme="4" tint="0.79998168889431442"/>
  </sheetPr>
  <dimension ref="A1:L12"/>
  <sheetViews>
    <sheetView zoomScale="85" zoomScaleNormal="85" workbookViewId="0">
      <selection activeCell="B6" sqref="B6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6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30</v>
      </c>
      <c r="B2" s="163"/>
      <c r="C2" s="164" t="s">
        <v>0</v>
      </c>
      <c r="D2" s="166" t="s">
        <v>167</v>
      </c>
      <c r="E2" s="166" t="s">
        <v>2</v>
      </c>
      <c r="F2" s="166" t="s">
        <v>165</v>
      </c>
      <c r="G2" s="166" t="s">
        <v>2</v>
      </c>
      <c r="H2" s="166" t="s">
        <v>168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3"/>
      <c r="B3" s="163"/>
      <c r="C3" s="164"/>
      <c r="D3" s="166"/>
      <c r="E3" s="166"/>
      <c r="F3" s="166"/>
      <c r="G3" s="166"/>
      <c r="H3" s="166"/>
      <c r="I3" s="166"/>
      <c r="J3" s="165"/>
      <c r="K3" s="165"/>
      <c r="L3" s="2"/>
    </row>
    <row r="4" spans="1:12" s="3" customFormat="1" ht="35.1" customHeight="1">
      <c r="A4" s="18">
        <v>1</v>
      </c>
      <c r="B4" s="96" t="s">
        <v>169</v>
      </c>
      <c r="C4" s="82" t="s">
        <v>45</v>
      </c>
      <c r="D4" s="83"/>
      <c r="E4" s="83"/>
      <c r="F4" s="83">
        <v>150</v>
      </c>
      <c r="G4" s="83">
        <v>4</v>
      </c>
      <c r="H4" s="83">
        <v>140</v>
      </c>
      <c r="I4" s="97">
        <v>3</v>
      </c>
      <c r="J4" s="8">
        <f>__Anonymous_Sheet_DB__038910[[#This Row],[Columna7]]+__Anonymous_Sheet_DB__038910[[#This Row],[Columna9]]+__Anonymous_Sheet_DB__038910[[#This Row],[Columna11]]</f>
        <v>290</v>
      </c>
      <c r="K4" s="9">
        <f>__Anonymous_Sheet_DB__038910[[#This Row],[Columna12]]+__Anonymous_Sheet_DB__038910[[#This Row],[Columna10]]+__Anonymous_Sheet_DB__038910[[#This Row],[Columna8]]</f>
        <v>7</v>
      </c>
      <c r="L4" s="2"/>
    </row>
    <row r="5" spans="1:12" s="3" customFormat="1" ht="35.1" customHeight="1">
      <c r="A5" s="24">
        <v>2</v>
      </c>
      <c r="B5" s="96" t="s">
        <v>103</v>
      </c>
      <c r="C5" s="82" t="s">
        <v>45</v>
      </c>
      <c r="D5" s="83">
        <v>140</v>
      </c>
      <c r="E5" s="83">
        <v>1</v>
      </c>
      <c r="F5" s="83"/>
      <c r="G5" s="83"/>
      <c r="H5" s="83">
        <v>150</v>
      </c>
      <c r="I5" s="83">
        <v>3</v>
      </c>
      <c r="J5" s="22">
        <f>__Anonymous_Sheet_DB__038910[[#This Row],[Columna7]]+__Anonymous_Sheet_DB__038910[[#This Row],[Columna9]]+__Anonymous_Sheet_DB__038910[[#This Row],[Columna11]]</f>
        <v>290</v>
      </c>
      <c r="K5" s="23">
        <f>__Anonymous_Sheet_DB__038910[[#This Row],[Columna12]]+__Anonymous_Sheet_DB__038910[[#This Row],[Columna10]]+__Anonymous_Sheet_DB__038910[[#This Row],[Columna8]]</f>
        <v>4</v>
      </c>
    </row>
    <row r="6" spans="1:12" s="3" customFormat="1" ht="35.1" customHeight="1">
      <c r="A6" s="18">
        <v>3</v>
      </c>
      <c r="B6" s="96" t="s">
        <v>152</v>
      </c>
      <c r="C6" s="82" t="s">
        <v>47</v>
      </c>
      <c r="D6" s="83">
        <v>135</v>
      </c>
      <c r="E6" s="83">
        <v>-4</v>
      </c>
      <c r="F6" s="83"/>
      <c r="G6" s="83"/>
      <c r="H6" s="83">
        <v>135</v>
      </c>
      <c r="I6" s="83">
        <v>1</v>
      </c>
      <c r="J6" s="22">
        <f>__Anonymous_Sheet_DB__038910[[#This Row],[Columna7]]+__Anonymous_Sheet_DB__038910[[#This Row],[Columna9]]+__Anonymous_Sheet_DB__038910[[#This Row],[Columna11]]</f>
        <v>270</v>
      </c>
      <c r="K6" s="23">
        <f>__Anonymous_Sheet_DB__038910[[#This Row],[Columna12]]+__Anonymous_Sheet_DB__038910[[#This Row],[Columna10]]+__Anonymous_Sheet_DB__038910[[#This Row],[Columna8]]</f>
        <v>-3</v>
      </c>
    </row>
    <row r="7" spans="1:12" s="3" customFormat="1" ht="35.1" customHeight="1">
      <c r="A7" s="24">
        <v>4</v>
      </c>
      <c r="B7" s="29" t="s">
        <v>171</v>
      </c>
      <c r="C7" s="30" t="s">
        <v>172</v>
      </c>
      <c r="D7" s="31"/>
      <c r="E7" s="31"/>
      <c r="F7" s="31">
        <v>135</v>
      </c>
      <c r="G7" s="31">
        <v>0</v>
      </c>
      <c r="H7" s="31">
        <v>130</v>
      </c>
      <c r="I7" s="7">
        <v>1</v>
      </c>
      <c r="J7" s="8">
        <f>__Anonymous_Sheet_DB__038910[[#This Row],[Columna7]]+__Anonymous_Sheet_DB__038910[[#This Row],[Columna9]]+__Anonymous_Sheet_DB__038910[[#This Row],[Columna11]]</f>
        <v>265</v>
      </c>
      <c r="K7" s="9">
        <f>__Anonymous_Sheet_DB__038910[[#This Row],[Columna12]]+__Anonymous_Sheet_DB__038910[[#This Row],[Columna10]]+__Anonymous_Sheet_DB__038910[[#This Row],[Columna8]]</f>
        <v>1</v>
      </c>
    </row>
    <row r="8" spans="1:12" s="3" customFormat="1" ht="35.1" customHeight="1">
      <c r="A8" s="18">
        <v>5</v>
      </c>
      <c r="B8" s="29" t="s">
        <v>151</v>
      </c>
      <c r="C8" s="30" t="s">
        <v>45</v>
      </c>
      <c r="D8" s="31">
        <v>150</v>
      </c>
      <c r="E8" s="31">
        <v>5</v>
      </c>
      <c r="F8" s="31"/>
      <c r="G8" s="31"/>
      <c r="H8" s="31"/>
      <c r="I8" s="31"/>
      <c r="J8" s="22">
        <f>__Anonymous_Sheet_DB__038910[[#This Row],[Columna7]]+__Anonymous_Sheet_DB__038910[[#This Row],[Columna9]]+__Anonymous_Sheet_DB__038910[[#This Row],[Columna11]]</f>
        <v>150</v>
      </c>
      <c r="K8" s="23">
        <f>__Anonymous_Sheet_DB__038910[[#This Row],[Columna12]]+__Anonymous_Sheet_DB__038910[[#This Row],[Columna10]]+__Anonymous_Sheet_DB__038910[[#This Row],[Columna8]]</f>
        <v>5</v>
      </c>
    </row>
    <row r="9" spans="1:12" s="3" customFormat="1" ht="35.1" customHeight="1">
      <c r="A9" s="18">
        <v>6</v>
      </c>
      <c r="B9" s="29" t="s">
        <v>170</v>
      </c>
      <c r="C9" s="30" t="s">
        <v>45</v>
      </c>
      <c r="D9" s="31"/>
      <c r="E9" s="31"/>
      <c r="F9" s="31">
        <v>140</v>
      </c>
      <c r="G9" s="31">
        <v>2</v>
      </c>
      <c r="H9" s="31"/>
      <c r="I9" s="7"/>
      <c r="J9" s="8">
        <f>__Anonymous_Sheet_DB__038910[[#This Row],[Columna7]]+__Anonymous_Sheet_DB__038910[[#This Row],[Columna9]]+__Anonymous_Sheet_DB__038910[[#This Row],[Columna11]]</f>
        <v>140</v>
      </c>
      <c r="K9" s="9">
        <f>__Anonymous_Sheet_DB__038910[[#This Row],[Columna12]]+__Anonymous_Sheet_DB__038910[[#This Row],[Columna10]]+__Anonymous_Sheet_DB__038910[[#This Row],[Columna8]]</f>
        <v>2</v>
      </c>
    </row>
    <row r="10" spans="1:12" ht="35.1" customHeight="1">
      <c r="A10" s="18">
        <v>7</v>
      </c>
      <c r="B10" s="29" t="s">
        <v>104</v>
      </c>
      <c r="C10" s="30" t="s">
        <v>45</v>
      </c>
      <c r="D10" s="31">
        <v>135</v>
      </c>
      <c r="E10" s="31">
        <v>-2</v>
      </c>
      <c r="F10" s="31"/>
      <c r="G10" s="31"/>
      <c r="H10" s="31"/>
      <c r="I10" s="31"/>
      <c r="J10" s="22">
        <f>__Anonymous_Sheet_DB__038910[[#This Row],[Columna7]]+__Anonymous_Sheet_DB__038910[[#This Row],[Columna9]]+__Anonymous_Sheet_DB__038910[[#This Row],[Columna11]]</f>
        <v>135</v>
      </c>
      <c r="K10" s="23">
        <f>__Anonymous_Sheet_DB__038910[[#This Row],[Columna12]]+__Anonymous_Sheet_DB__038910[[#This Row],[Columna10]]+__Anonymous_Sheet_DB__038910[[#This Row],[Columna8]]</f>
        <v>-2</v>
      </c>
    </row>
    <row r="11" spans="1:12" ht="35.1" customHeight="1">
      <c r="A11" s="18">
        <v>8</v>
      </c>
      <c r="B11" s="29" t="s">
        <v>266</v>
      </c>
      <c r="C11" s="30" t="s">
        <v>262</v>
      </c>
      <c r="D11" s="7"/>
      <c r="E11" s="7"/>
      <c r="F11" s="7"/>
      <c r="G11" s="7"/>
      <c r="H11" s="7">
        <v>130</v>
      </c>
      <c r="I11" s="7">
        <v>-4</v>
      </c>
      <c r="J11" s="22">
        <f>__Anonymous_Sheet_DB__038910[[#This Row],[Columna7]]+__Anonymous_Sheet_DB__038910[[#This Row],[Columna9]]+__Anonymous_Sheet_DB__038910[[#This Row],[Columna11]]</f>
        <v>130</v>
      </c>
      <c r="K11" s="23">
        <f>__Anonymous_Sheet_DB__038910[[#This Row],[Columna12]]+__Anonymous_Sheet_DB__038910[[#This Row],[Columna10]]+__Anonymous_Sheet_DB__038910[[#This Row],[Columna8]]</f>
        <v>-4</v>
      </c>
    </row>
    <row r="12" spans="1:12" ht="35.1" customHeight="1">
      <c r="A12" s="18">
        <v>9</v>
      </c>
      <c r="B12" s="29" t="s">
        <v>267</v>
      </c>
      <c r="C12" s="30" t="s">
        <v>262</v>
      </c>
      <c r="D12" s="7"/>
      <c r="E12" s="7"/>
      <c r="F12" s="7"/>
      <c r="G12" s="7"/>
      <c r="H12" s="7">
        <v>125</v>
      </c>
      <c r="I12" s="7">
        <v>-6</v>
      </c>
      <c r="J12" s="22">
        <f>__Anonymous_Sheet_DB__038910[[#This Row],[Columna7]]+__Anonymous_Sheet_DB__038910[[#This Row],[Columna9]]+__Anonymous_Sheet_DB__038910[[#This Row],[Columna11]]</f>
        <v>125</v>
      </c>
      <c r="K12" s="23">
        <f>__Anonymous_Sheet_DB__038910[[#This Row],[Columna12]]+__Anonymous_Sheet_DB__038910[[#This Row],[Columna10]]+__Anonymous_Sheet_DB__038910[[#This Row],[Columna8]]</f>
        <v>-6</v>
      </c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B8DAC-5A1C-4DA9-A785-3358F83FB8AC}">
  <sheetPr>
    <tabColor theme="4" tint="0.79998168889431442"/>
  </sheetPr>
  <dimension ref="A1:K5"/>
  <sheetViews>
    <sheetView workbookViewId="0">
      <selection activeCell="B4" sqref="B4:C5"/>
    </sheetView>
  </sheetViews>
  <sheetFormatPr baseColWidth="10" defaultRowHeight="15"/>
  <cols>
    <col min="1" max="1" width="5.77734375" customWidth="1"/>
    <col min="2" max="3" width="25.77734375" customWidth="1"/>
  </cols>
  <sheetData>
    <row r="1" spans="1:11" ht="99.95" customHeight="1">
      <c r="A1" s="14" t="s">
        <v>22</v>
      </c>
      <c r="B1" s="1"/>
      <c r="C1" s="1"/>
      <c r="D1" s="1"/>
      <c r="E1" s="1"/>
    </row>
    <row r="2" spans="1:11">
      <c r="A2" s="163" t="s">
        <v>30</v>
      </c>
      <c r="B2" s="163"/>
      <c r="C2" s="164" t="s">
        <v>0</v>
      </c>
      <c r="D2" s="166" t="s">
        <v>164</v>
      </c>
      <c r="E2" s="166" t="s">
        <v>2</v>
      </c>
      <c r="F2" s="166" t="s">
        <v>165</v>
      </c>
      <c r="G2" s="166" t="s">
        <v>2</v>
      </c>
      <c r="H2" s="166" t="s">
        <v>166</v>
      </c>
      <c r="I2" s="166" t="s">
        <v>2</v>
      </c>
      <c r="J2" s="165" t="s">
        <v>5</v>
      </c>
      <c r="K2" s="165" t="s">
        <v>6</v>
      </c>
    </row>
    <row r="3" spans="1:11">
      <c r="A3" s="163"/>
      <c r="B3" s="163"/>
      <c r="C3" s="164"/>
      <c r="D3" s="166"/>
      <c r="E3" s="166"/>
      <c r="F3" s="166"/>
      <c r="G3" s="166"/>
      <c r="H3" s="166"/>
      <c r="I3" s="166"/>
      <c r="J3" s="165"/>
      <c r="K3" s="165"/>
    </row>
    <row r="4" spans="1:11" ht="30" customHeight="1">
      <c r="A4" s="4">
        <v>1</v>
      </c>
      <c r="B4" s="96" t="s">
        <v>268</v>
      </c>
      <c r="C4" s="82" t="s">
        <v>45</v>
      </c>
      <c r="D4" s="83"/>
      <c r="E4" s="83"/>
      <c r="F4" s="83"/>
      <c r="G4" s="83"/>
      <c r="H4" s="83">
        <v>150</v>
      </c>
      <c r="I4" s="83">
        <v>4</v>
      </c>
      <c r="J4" s="22">
        <f>__Anonymous_Sheet_DB__03891023[[#This Row],[Columna7]]+__Anonymous_Sheet_DB__03891023[[#This Row],[Columna9]]+__Anonymous_Sheet_DB__03891023[[#This Row],[Columna11]]</f>
        <v>150</v>
      </c>
      <c r="K4" s="23">
        <f>__Anonymous_Sheet_DB__03891023[[#This Row],[Columna12]]+__Anonymous_Sheet_DB__03891023[[#This Row],[Columna10]]+__Anonymous_Sheet_DB__03891023[[#This Row],[Columna8]]</f>
        <v>4</v>
      </c>
    </row>
    <row r="5" spans="1:11" ht="30" customHeight="1">
      <c r="A5" s="10">
        <v>2</v>
      </c>
      <c r="B5" s="96" t="s">
        <v>269</v>
      </c>
      <c r="C5" s="82" t="s">
        <v>270</v>
      </c>
      <c r="D5" s="83"/>
      <c r="E5" s="83"/>
      <c r="F5" s="83"/>
      <c r="G5" s="83"/>
      <c r="H5" s="83">
        <v>140</v>
      </c>
      <c r="I5" s="83">
        <v>0</v>
      </c>
      <c r="J5" s="22">
        <f>__Anonymous_Sheet_DB__03891023[[#This Row],[Columna7]]+__Anonymous_Sheet_DB__03891023[[#This Row],[Columna9]]+__Anonymous_Sheet_DB__03891023[[#This Row],[Columna11]]</f>
        <v>140</v>
      </c>
      <c r="K5" s="23">
        <f>__Anonymous_Sheet_DB__03891023[[#This Row],[Columna12]]+__Anonymous_Sheet_DB__03891023[[#This Row],[Columna10]]+__Anonymous_Sheet_DB__03891023[[#This Row],[Columna8]]</f>
        <v>0</v>
      </c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0D1CC-CB53-844A-A330-F980A58BB306}">
  <sheetPr>
    <tabColor theme="7" tint="0.59999389629810485"/>
  </sheetPr>
  <dimension ref="A1:L14"/>
  <sheetViews>
    <sheetView zoomScale="98" zoomScaleNormal="98" workbookViewId="0">
      <selection activeCell="B6" sqref="B6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17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9"/>
      <c r="B3" s="169"/>
      <c r="C3" s="170"/>
      <c r="D3" s="167"/>
      <c r="E3" s="167"/>
      <c r="F3" s="167"/>
      <c r="G3" s="167"/>
      <c r="H3" s="167"/>
      <c r="I3" s="167"/>
      <c r="J3" s="168"/>
      <c r="K3" s="168"/>
      <c r="L3" s="2"/>
    </row>
    <row r="4" spans="1:12" s="3" customFormat="1" ht="30" customHeight="1">
      <c r="A4" s="42">
        <v>1</v>
      </c>
      <c r="B4" s="90" t="s">
        <v>106</v>
      </c>
      <c r="C4" s="91" t="s">
        <v>41</v>
      </c>
      <c r="D4" s="89">
        <v>140</v>
      </c>
      <c r="E4" s="89">
        <v>3</v>
      </c>
      <c r="F4" s="89">
        <v>135</v>
      </c>
      <c r="G4" s="89">
        <v>5</v>
      </c>
      <c r="H4" s="89">
        <v>150</v>
      </c>
      <c r="I4" s="89">
        <v>4</v>
      </c>
      <c r="J4" s="51">
        <f>__Anonymous_Sheet_DB__013[[#This Row],[Columna7]]+__Anonymous_Sheet_DB__013[[#This Row],[Columna9]]+__Anonymous_Sheet_DB__013[[#This Row],[Columna11]]</f>
        <v>425</v>
      </c>
      <c r="K4" s="58">
        <f>__Anonymous_Sheet_DB__013[[#This Row],[Columna12]]+__Anonymous_Sheet_DB__013[[#This Row],[Columna10]]+__Anonymous_Sheet_DB__013[[#This Row],[Columna8]]</f>
        <v>12</v>
      </c>
    </row>
    <row r="5" spans="1:12" s="3" customFormat="1" ht="30" customHeight="1">
      <c r="A5" s="42">
        <v>2</v>
      </c>
      <c r="B5" s="90" t="s">
        <v>107</v>
      </c>
      <c r="C5" s="91" t="s">
        <v>41</v>
      </c>
      <c r="D5" s="89">
        <v>135</v>
      </c>
      <c r="E5" s="89">
        <v>3</v>
      </c>
      <c r="F5" s="89">
        <v>130</v>
      </c>
      <c r="G5" s="89">
        <v>2</v>
      </c>
      <c r="H5" s="89">
        <v>140</v>
      </c>
      <c r="I5" s="89">
        <v>1</v>
      </c>
      <c r="J5" s="51">
        <f>__Anonymous_Sheet_DB__013[[#This Row],[Columna7]]+__Anonymous_Sheet_DB__013[[#This Row],[Columna9]]+__Anonymous_Sheet_DB__013[[#This Row],[Columna11]]</f>
        <v>405</v>
      </c>
      <c r="K5" s="58">
        <f>__Anonymous_Sheet_DB__013[[#This Row],[Columna12]]+__Anonymous_Sheet_DB__013[[#This Row],[Columna10]]+__Anonymous_Sheet_DB__013[[#This Row],[Columna8]]</f>
        <v>6</v>
      </c>
    </row>
    <row r="6" spans="1:12" s="3" customFormat="1" ht="30" customHeight="1">
      <c r="A6" s="42">
        <v>3</v>
      </c>
      <c r="B6" s="90" t="s">
        <v>110</v>
      </c>
      <c r="C6" s="91" t="s">
        <v>41</v>
      </c>
      <c r="D6" s="89">
        <v>130</v>
      </c>
      <c r="E6" s="89">
        <v>-2</v>
      </c>
      <c r="F6" s="89">
        <v>150</v>
      </c>
      <c r="G6" s="89">
        <v>8</v>
      </c>
      <c r="H6" s="89"/>
      <c r="I6" s="89"/>
      <c r="J6" s="51">
        <f>__Anonymous_Sheet_DB__013[[#This Row],[Columna7]]+__Anonymous_Sheet_DB__013[[#This Row],[Columna9]]+__Anonymous_Sheet_DB__013[[#This Row],[Columna11]]</f>
        <v>280</v>
      </c>
      <c r="K6" s="58">
        <f>__Anonymous_Sheet_DB__013[[#This Row],[Columna12]]+__Anonymous_Sheet_DB__013[[#This Row],[Columna10]]+__Anonymous_Sheet_DB__013[[#This Row],[Columna8]]</f>
        <v>6</v>
      </c>
    </row>
    <row r="7" spans="1:12" s="3" customFormat="1" ht="30" customHeight="1">
      <c r="A7" s="42">
        <v>4</v>
      </c>
      <c r="B7" s="64" t="s">
        <v>108</v>
      </c>
      <c r="C7" s="71" t="s">
        <v>41</v>
      </c>
      <c r="D7" s="72">
        <v>135</v>
      </c>
      <c r="E7" s="72">
        <v>3</v>
      </c>
      <c r="F7" s="72">
        <v>140</v>
      </c>
      <c r="G7" s="72">
        <v>1</v>
      </c>
      <c r="H7" s="72"/>
      <c r="I7" s="72"/>
      <c r="J7" s="51">
        <f>__Anonymous_Sheet_DB__013[[#This Row],[Columna7]]+__Anonymous_Sheet_DB__013[[#This Row],[Columna9]]+__Anonymous_Sheet_DB__013[[#This Row],[Columna11]]</f>
        <v>275</v>
      </c>
      <c r="K7" s="58">
        <f>__Anonymous_Sheet_DB__013[[#This Row],[Columna12]]+__Anonymous_Sheet_DB__013[[#This Row],[Columna10]]+__Anonymous_Sheet_DB__013[[#This Row],[Columna8]]</f>
        <v>4</v>
      </c>
    </row>
    <row r="8" spans="1:12" s="3" customFormat="1" ht="30" customHeight="1">
      <c r="A8" s="42">
        <v>5</v>
      </c>
      <c r="B8" s="64" t="s">
        <v>111</v>
      </c>
      <c r="C8" s="71" t="s">
        <v>41</v>
      </c>
      <c r="D8" s="72">
        <v>130</v>
      </c>
      <c r="E8" s="72">
        <v>-6</v>
      </c>
      <c r="F8" s="72">
        <v>130</v>
      </c>
      <c r="G8" s="72">
        <v>2</v>
      </c>
      <c r="H8" s="72"/>
      <c r="I8" s="72"/>
      <c r="J8" s="51">
        <f>__Anonymous_Sheet_DB__013[[#This Row],[Columna7]]+__Anonymous_Sheet_DB__013[[#This Row],[Columna9]]+__Anonymous_Sheet_DB__013[[#This Row],[Columna11]]</f>
        <v>260</v>
      </c>
      <c r="K8" s="58">
        <f>__Anonymous_Sheet_DB__013[[#This Row],[Columna12]]+__Anonymous_Sheet_DB__013[[#This Row],[Columna10]]+__Anonymous_Sheet_DB__013[[#This Row],[Columna8]]</f>
        <v>-4</v>
      </c>
    </row>
    <row r="9" spans="1:12" s="3" customFormat="1" ht="30" customHeight="1">
      <c r="A9" s="42">
        <v>6</v>
      </c>
      <c r="B9" s="64" t="s">
        <v>109</v>
      </c>
      <c r="C9" s="71" t="s">
        <v>45</v>
      </c>
      <c r="D9" s="72">
        <v>130</v>
      </c>
      <c r="E9" s="72">
        <v>-3</v>
      </c>
      <c r="F9" s="72">
        <v>130</v>
      </c>
      <c r="G9" s="72">
        <v>-2</v>
      </c>
      <c r="H9" s="72"/>
      <c r="I9" s="72"/>
      <c r="J9" s="51">
        <f>__Anonymous_Sheet_DB__013[[#This Row],[Columna7]]+__Anonymous_Sheet_DB__013[[#This Row],[Columna9]]+__Anonymous_Sheet_DB__013[[#This Row],[Columna11]]</f>
        <v>260</v>
      </c>
      <c r="K9" s="58">
        <f>__Anonymous_Sheet_DB__013[[#This Row],[Columna12]]+__Anonymous_Sheet_DB__013[[#This Row],[Columna10]]+__Anonymous_Sheet_DB__013[[#This Row],[Columna8]]</f>
        <v>-5</v>
      </c>
    </row>
    <row r="10" spans="1:12" s="3" customFormat="1" ht="30" customHeight="1">
      <c r="A10" s="42">
        <v>7</v>
      </c>
      <c r="B10" s="64" t="s">
        <v>198</v>
      </c>
      <c r="C10" s="71" t="s">
        <v>80</v>
      </c>
      <c r="D10" s="56"/>
      <c r="E10" s="56"/>
      <c r="F10" s="56">
        <v>115</v>
      </c>
      <c r="G10" s="56">
        <v>-6</v>
      </c>
      <c r="H10" s="56">
        <v>130</v>
      </c>
      <c r="I10" s="56">
        <v>-3</v>
      </c>
      <c r="J10" s="51">
        <v>245</v>
      </c>
      <c r="K10" s="58">
        <v>-9</v>
      </c>
    </row>
    <row r="11" spans="1:12" s="3" customFormat="1" ht="30" customHeight="1">
      <c r="A11" s="42">
        <v>8</v>
      </c>
      <c r="B11" s="64" t="s">
        <v>112</v>
      </c>
      <c r="C11" s="71" t="s">
        <v>47</v>
      </c>
      <c r="D11" s="72">
        <v>130</v>
      </c>
      <c r="E11" s="72">
        <v>-6</v>
      </c>
      <c r="F11" s="72">
        <v>115</v>
      </c>
      <c r="G11" s="72">
        <v>-6</v>
      </c>
      <c r="H11" s="72"/>
      <c r="I11" s="72"/>
      <c r="J11" s="51">
        <f>__Anonymous_Sheet_DB__013[[#This Row],[Columna7]]+__Anonymous_Sheet_DB__013[[#This Row],[Columna9]]+__Anonymous_Sheet_DB__013[[#This Row],[Columna11]]</f>
        <v>245</v>
      </c>
      <c r="K11" s="58">
        <f>__Anonymous_Sheet_DB__013[[#This Row],[Columna12]]+__Anonymous_Sheet_DB__013[[#This Row],[Columna10]]+__Anonymous_Sheet_DB__013[[#This Row],[Columna8]]</f>
        <v>-12</v>
      </c>
    </row>
    <row r="12" spans="1:12" s="3" customFormat="1" ht="30" customHeight="1">
      <c r="A12" s="42">
        <v>9</v>
      </c>
      <c r="B12" s="64" t="s">
        <v>105</v>
      </c>
      <c r="C12" s="71" t="s">
        <v>41</v>
      </c>
      <c r="D12" s="72">
        <v>150</v>
      </c>
      <c r="E12" s="72">
        <v>8</v>
      </c>
      <c r="F12" s="72"/>
      <c r="G12" s="72"/>
      <c r="H12" s="72"/>
      <c r="I12" s="72"/>
      <c r="J12" s="51">
        <f>__Anonymous_Sheet_DB__013[[#This Row],[Columna7]]+__Anonymous_Sheet_DB__013[[#This Row],[Columna9]]+__Anonymous_Sheet_DB__013[[#This Row],[Columna11]]</f>
        <v>150</v>
      </c>
      <c r="K12" s="58">
        <f>__Anonymous_Sheet_DB__013[[#This Row],[Columna12]]+__Anonymous_Sheet_DB__013[[#This Row],[Columna10]]+__Anonymous_Sheet_DB__013[[#This Row],[Columna8]]</f>
        <v>8</v>
      </c>
    </row>
    <row r="13" spans="1:12" ht="30" customHeight="1">
      <c r="A13" s="42">
        <v>10</v>
      </c>
      <c r="B13" s="64" t="s">
        <v>272</v>
      </c>
      <c r="C13" s="71" t="s">
        <v>174</v>
      </c>
      <c r="D13" s="56"/>
      <c r="E13" s="56"/>
      <c r="F13" s="56"/>
      <c r="G13" s="56"/>
      <c r="H13" s="56">
        <v>135</v>
      </c>
      <c r="I13" s="56">
        <v>0</v>
      </c>
      <c r="J13" s="51">
        <f>__Anonymous_Sheet_DB__013[[#This Row],[Columna7]]+__Anonymous_Sheet_DB__013[[#This Row],[Columna9]]+__Anonymous_Sheet_DB__013[[#This Row],[Columna11]]</f>
        <v>135</v>
      </c>
      <c r="K13" s="58">
        <f>__Anonymous_Sheet_DB__013[[#This Row],[Columna12]]+__Anonymous_Sheet_DB__013[[#This Row],[Columna10]]+__Anonymous_Sheet_DB__013[[#This Row],[Columna8]]</f>
        <v>0</v>
      </c>
    </row>
    <row r="14" spans="1:12" ht="30" customHeight="1">
      <c r="A14" s="42">
        <v>11</v>
      </c>
      <c r="B14" s="64" t="s">
        <v>271</v>
      </c>
      <c r="C14" s="71" t="s">
        <v>41</v>
      </c>
      <c r="D14" s="56"/>
      <c r="E14" s="56"/>
      <c r="F14" s="56"/>
      <c r="G14" s="56"/>
      <c r="H14" s="56">
        <v>135</v>
      </c>
      <c r="I14" s="56">
        <v>-1</v>
      </c>
      <c r="J14" s="51">
        <f>__Anonymous_Sheet_DB__013[[#This Row],[Columna7]]+__Anonymous_Sheet_DB__013[[#This Row],[Columna9]]+__Anonymous_Sheet_DB__013[[#This Row],[Columna11]]</f>
        <v>135</v>
      </c>
      <c r="K14" s="58">
        <f>__Anonymous_Sheet_DB__013[[#This Row],[Columna12]]+__Anonymous_Sheet_DB__013[[#This Row],[Columna10]]+__Anonymous_Sheet_DB__013[[#This Row],[Columna8]]</f>
        <v>-1</v>
      </c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D0092-98DA-9446-B6DD-5285F34DD36D}">
  <sheetPr>
    <tabColor theme="7" tint="0.59999389629810485"/>
  </sheetPr>
  <dimension ref="A1:L16"/>
  <sheetViews>
    <sheetView topLeftCell="A2" zoomScale="99" zoomScaleNormal="99" workbookViewId="0">
      <selection activeCell="B6" sqref="B6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18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9"/>
      <c r="B3" s="169"/>
      <c r="C3" s="170"/>
      <c r="D3" s="167"/>
      <c r="E3" s="167"/>
      <c r="F3" s="167"/>
      <c r="G3" s="167"/>
      <c r="H3" s="167"/>
      <c r="I3" s="167"/>
      <c r="J3" s="168"/>
      <c r="K3" s="168"/>
      <c r="L3" s="2"/>
    </row>
    <row r="4" spans="1:12" s="3" customFormat="1" ht="30" customHeight="1">
      <c r="A4" s="42">
        <v>1</v>
      </c>
      <c r="B4" s="86" t="s">
        <v>115</v>
      </c>
      <c r="C4" s="87" t="s">
        <v>67</v>
      </c>
      <c r="D4" s="92">
        <v>135</v>
      </c>
      <c r="E4" s="92">
        <v>-3</v>
      </c>
      <c r="F4" s="92">
        <v>135</v>
      </c>
      <c r="G4" s="92">
        <v>4</v>
      </c>
      <c r="H4" s="92">
        <v>150</v>
      </c>
      <c r="I4" s="92"/>
      <c r="J4" s="93">
        <f>__Anonymous_Sheet_DB__01314[[#This Row],[Columna7]]+__Anonymous_Sheet_DB__01314[[#This Row],[Columna9]]+__Anonymous_Sheet_DB__01314[[#This Row],[Columna11]]</f>
        <v>420</v>
      </c>
      <c r="K4" s="94">
        <f>__Anonymous_Sheet_DB__01314[[#This Row],[Columna12]]+__Anonymous_Sheet_DB__01314[[#This Row],[Columna10]]+__Anonymous_Sheet_DB__01314[[#This Row],[Columna8]]</f>
        <v>1</v>
      </c>
    </row>
    <row r="5" spans="1:12" s="3" customFormat="1" ht="30" customHeight="1">
      <c r="A5" s="42">
        <v>2</v>
      </c>
      <c r="B5" s="86" t="s">
        <v>199</v>
      </c>
      <c r="C5" s="87" t="s">
        <v>41</v>
      </c>
      <c r="D5" s="92"/>
      <c r="E5" s="92"/>
      <c r="F5" s="92">
        <v>150</v>
      </c>
      <c r="G5" s="92">
        <v>7</v>
      </c>
      <c r="H5" s="92">
        <v>140</v>
      </c>
      <c r="I5" s="92">
        <v>2</v>
      </c>
      <c r="J5" s="93">
        <f>__Anonymous_Sheet_DB__01314[[#This Row],[Columna7]]+__Anonymous_Sheet_DB__01314[[#This Row],[Columna9]]+__Anonymous_Sheet_DB__01314[[#This Row],[Columna11]]</f>
        <v>290</v>
      </c>
      <c r="K5" s="94">
        <f>__Anonymous_Sheet_DB__01314[[#This Row],[Columna12]]+__Anonymous_Sheet_DB__01314[[#This Row],[Columna10]]+__Anonymous_Sheet_DB__01314[[#This Row],[Columna8]]</f>
        <v>9</v>
      </c>
    </row>
    <row r="6" spans="1:12" s="3" customFormat="1" ht="30" customHeight="1">
      <c r="A6" s="42">
        <v>3</v>
      </c>
      <c r="B6" s="86" t="s">
        <v>201</v>
      </c>
      <c r="C6" s="87" t="s">
        <v>202</v>
      </c>
      <c r="D6" s="92"/>
      <c r="E6" s="92"/>
      <c r="F6" s="92">
        <v>125</v>
      </c>
      <c r="G6" s="92">
        <v>-2</v>
      </c>
      <c r="H6" s="92">
        <v>125</v>
      </c>
      <c r="I6" s="92">
        <v>-2</v>
      </c>
      <c r="J6" s="93">
        <f>__Anonymous_Sheet_DB__01314[[#This Row],[Columna7]]+__Anonymous_Sheet_DB__01314[[#This Row],[Columna9]]+__Anonymous_Sheet_DB__01314[[#This Row],[Columna11]]</f>
        <v>250</v>
      </c>
      <c r="K6" s="94">
        <f>__Anonymous_Sheet_DB__01314[[#This Row],[Columna12]]+__Anonymous_Sheet_DB__01314[[#This Row],[Columna10]]+__Anonymous_Sheet_DB__01314[[#This Row],[Columna8]]</f>
        <v>-4</v>
      </c>
    </row>
    <row r="7" spans="1:12" s="3" customFormat="1" ht="30" customHeight="1">
      <c r="A7" s="42">
        <v>4</v>
      </c>
      <c r="B7" s="84" t="s">
        <v>208</v>
      </c>
      <c r="C7" s="85" t="s">
        <v>41</v>
      </c>
      <c r="D7" s="95"/>
      <c r="E7" s="95"/>
      <c r="F7" s="95">
        <v>115</v>
      </c>
      <c r="G7" s="95">
        <v>-4</v>
      </c>
      <c r="H7" s="95">
        <v>130</v>
      </c>
      <c r="I7" s="95">
        <v>2</v>
      </c>
      <c r="J7" s="93">
        <v>245</v>
      </c>
      <c r="K7" s="94">
        <v>-2</v>
      </c>
    </row>
    <row r="8" spans="1:12" s="3" customFormat="1" ht="30" customHeight="1">
      <c r="A8" s="42">
        <v>5</v>
      </c>
      <c r="B8" s="84" t="s">
        <v>113</v>
      </c>
      <c r="C8" s="85" t="s">
        <v>41</v>
      </c>
      <c r="D8" s="95">
        <v>150</v>
      </c>
      <c r="E8" s="95">
        <v>6</v>
      </c>
      <c r="F8" s="95"/>
      <c r="G8" s="95"/>
      <c r="H8" s="95"/>
      <c r="I8" s="95"/>
      <c r="J8" s="93">
        <f>__Anonymous_Sheet_DB__01314[[#This Row],[Columna7]]+__Anonymous_Sheet_DB__01314[[#This Row],[Columna9]]+__Anonymous_Sheet_DB__01314[[#This Row],[Columna11]]</f>
        <v>150</v>
      </c>
      <c r="K8" s="94">
        <f>__Anonymous_Sheet_DB__01314[[#This Row],[Columna12]]+__Anonymous_Sheet_DB__01314[[#This Row],[Columna10]]+__Anonymous_Sheet_DB__01314[[#This Row],[Columna8]]</f>
        <v>6</v>
      </c>
    </row>
    <row r="9" spans="1:12" s="3" customFormat="1" ht="30" customHeight="1">
      <c r="A9" s="42">
        <v>6</v>
      </c>
      <c r="B9" s="84" t="s">
        <v>114</v>
      </c>
      <c r="C9" s="85" t="s">
        <v>41</v>
      </c>
      <c r="D9" s="95">
        <v>140</v>
      </c>
      <c r="E9" s="95">
        <v>2</v>
      </c>
      <c r="F9" s="95"/>
      <c r="G9" s="95"/>
      <c r="H9" s="95"/>
      <c r="I9" s="95"/>
      <c r="J9" s="93">
        <f>__Anonymous_Sheet_DB__01314[[#This Row],[Columna7]]+__Anonymous_Sheet_DB__01314[[#This Row],[Columna9]]+__Anonymous_Sheet_DB__01314[[#This Row],[Columna11]]</f>
        <v>140</v>
      </c>
      <c r="K9" s="94">
        <f>__Anonymous_Sheet_DB__01314[[#This Row],[Columna12]]+__Anonymous_Sheet_DB__01314[[#This Row],[Columna10]]+__Anonymous_Sheet_DB__01314[[#This Row],[Columna8]]</f>
        <v>2</v>
      </c>
    </row>
    <row r="10" spans="1:12" ht="30" customHeight="1">
      <c r="A10" s="42">
        <v>7</v>
      </c>
      <c r="B10" s="84" t="s">
        <v>116</v>
      </c>
      <c r="C10" s="85" t="s">
        <v>117</v>
      </c>
      <c r="D10" s="95">
        <v>135</v>
      </c>
      <c r="E10" s="95">
        <v>-5</v>
      </c>
      <c r="F10" s="95"/>
      <c r="G10" s="95"/>
      <c r="H10" s="95"/>
      <c r="I10" s="95"/>
      <c r="J10" s="93">
        <f>__Anonymous_Sheet_DB__01314[[#This Row],[Columna7]]+__Anonymous_Sheet_DB__01314[[#This Row],[Columna9]]+__Anonymous_Sheet_DB__01314[[#This Row],[Columna11]]</f>
        <v>135</v>
      </c>
      <c r="K10" s="94">
        <f>__Anonymous_Sheet_DB__01314[[#This Row],[Columna12]]+__Anonymous_Sheet_DB__01314[[#This Row],[Columna10]]+__Anonymous_Sheet_DB__01314[[#This Row],[Columna8]]</f>
        <v>-5</v>
      </c>
    </row>
    <row r="11" spans="1:12" ht="30" customHeight="1">
      <c r="A11" s="42">
        <v>8</v>
      </c>
      <c r="B11" s="84" t="s">
        <v>200</v>
      </c>
      <c r="C11" s="85" t="s">
        <v>41</v>
      </c>
      <c r="D11" s="95"/>
      <c r="E11" s="95"/>
      <c r="F11" s="95">
        <v>130</v>
      </c>
      <c r="G11" s="95">
        <v>0</v>
      </c>
      <c r="H11" s="95"/>
      <c r="I11" s="95"/>
      <c r="J11" s="93">
        <f>__Anonymous_Sheet_DB__01314[[#This Row],[Columna7]]+__Anonymous_Sheet_DB__01314[[#This Row],[Columna9]]+__Anonymous_Sheet_DB__01314[[#This Row],[Columna11]]</f>
        <v>130</v>
      </c>
      <c r="K11" s="94">
        <f>__Anonymous_Sheet_DB__01314[[#This Row],[Columna12]]+__Anonymous_Sheet_DB__01314[[#This Row],[Columna10]]+__Anonymous_Sheet_DB__01314[[#This Row],[Columna8]]</f>
        <v>0</v>
      </c>
    </row>
    <row r="12" spans="1:12" ht="30" customHeight="1">
      <c r="A12" s="42">
        <v>9</v>
      </c>
      <c r="B12" s="84" t="s">
        <v>203</v>
      </c>
      <c r="C12" s="85" t="s">
        <v>41</v>
      </c>
      <c r="D12" s="95"/>
      <c r="E12" s="95"/>
      <c r="F12" s="95">
        <v>125</v>
      </c>
      <c r="G12" s="95">
        <v>0</v>
      </c>
      <c r="H12" s="95"/>
      <c r="I12" s="95"/>
      <c r="J12" s="93">
        <f>__Anonymous_Sheet_DB__01314[[#This Row],[Columna7]]+__Anonymous_Sheet_DB__01314[[#This Row],[Columna9]]+__Anonymous_Sheet_DB__01314[[#This Row],[Columna11]]</f>
        <v>125</v>
      </c>
      <c r="K12" s="94">
        <f>__Anonymous_Sheet_DB__01314[[#This Row],[Columna12]]+__Anonymous_Sheet_DB__01314[[#This Row],[Columna10]]+__Anonymous_Sheet_DB__01314[[#This Row],[Columna8]]</f>
        <v>0</v>
      </c>
    </row>
    <row r="13" spans="1:12" ht="30" customHeight="1">
      <c r="A13" s="42">
        <v>10</v>
      </c>
      <c r="B13" s="84" t="s">
        <v>273</v>
      </c>
      <c r="C13" s="85" t="s">
        <v>262</v>
      </c>
      <c r="D13" s="95"/>
      <c r="E13" s="95"/>
      <c r="F13" s="95"/>
      <c r="G13" s="95"/>
      <c r="H13" s="95">
        <v>125</v>
      </c>
      <c r="I13" s="95">
        <v>-6</v>
      </c>
      <c r="J13" s="93">
        <f>__Anonymous_Sheet_DB__01314[[#This Row],[Columna7]]+__Anonymous_Sheet_DB__01314[[#This Row],[Columna9]]+__Anonymous_Sheet_DB__01314[[#This Row],[Columna11]]</f>
        <v>125</v>
      </c>
      <c r="K13" s="94">
        <f>__Anonymous_Sheet_DB__01314[[#This Row],[Columna12]]+__Anonymous_Sheet_DB__01314[[#This Row],[Columna10]]+__Anonymous_Sheet_DB__01314[[#This Row],[Columna8]]</f>
        <v>-6</v>
      </c>
    </row>
    <row r="14" spans="1:12" ht="30" customHeight="1">
      <c r="A14" s="42">
        <v>11</v>
      </c>
      <c r="B14" s="84" t="s">
        <v>204</v>
      </c>
      <c r="C14" s="85" t="s">
        <v>202</v>
      </c>
      <c r="D14" s="95"/>
      <c r="E14" s="95"/>
      <c r="F14" s="95">
        <v>115</v>
      </c>
      <c r="G14" s="95">
        <v>-4</v>
      </c>
      <c r="H14" s="95"/>
      <c r="I14" s="95"/>
      <c r="J14" s="93">
        <f>__Anonymous_Sheet_DB__01314[[#This Row],[Columna7]]+__Anonymous_Sheet_DB__01314[[#This Row],[Columna9]]+__Anonymous_Sheet_DB__01314[[#This Row],[Columna11]]</f>
        <v>115</v>
      </c>
      <c r="K14" s="94">
        <f>__Anonymous_Sheet_DB__01314[[#This Row],[Columna12]]+__Anonymous_Sheet_DB__01314[[#This Row],[Columna10]]+__Anonymous_Sheet_DB__01314[[#This Row],[Columna8]]</f>
        <v>-4</v>
      </c>
    </row>
    <row r="15" spans="1:12" ht="30" customHeight="1">
      <c r="A15" s="42">
        <v>12</v>
      </c>
      <c r="B15" s="84" t="s">
        <v>205</v>
      </c>
      <c r="C15" s="85" t="s">
        <v>206</v>
      </c>
      <c r="D15" s="95"/>
      <c r="E15" s="95"/>
      <c r="F15" s="95">
        <v>115</v>
      </c>
      <c r="G15" s="95">
        <v>-4</v>
      </c>
      <c r="H15" s="95"/>
      <c r="I15" s="95"/>
      <c r="J15" s="93">
        <f>__Anonymous_Sheet_DB__01314[[#This Row],[Columna7]]+__Anonymous_Sheet_DB__01314[[#This Row],[Columna9]]+__Anonymous_Sheet_DB__01314[[#This Row],[Columna11]]</f>
        <v>115</v>
      </c>
      <c r="K15" s="94">
        <f>__Anonymous_Sheet_DB__01314[[#This Row],[Columna12]]+__Anonymous_Sheet_DB__01314[[#This Row],[Columna10]]+__Anonymous_Sheet_DB__01314[[#This Row],[Columna8]]</f>
        <v>-4</v>
      </c>
    </row>
    <row r="16" spans="1:12" ht="30" customHeight="1">
      <c r="A16" s="42">
        <v>13</v>
      </c>
      <c r="B16" s="84" t="s">
        <v>207</v>
      </c>
      <c r="C16" s="85" t="s">
        <v>206</v>
      </c>
      <c r="D16" s="95"/>
      <c r="E16" s="95"/>
      <c r="F16" s="95">
        <v>115</v>
      </c>
      <c r="G16" s="95">
        <v>-4</v>
      </c>
      <c r="H16" s="95">
        <v>130</v>
      </c>
      <c r="I16" s="95">
        <v>-2</v>
      </c>
      <c r="J16" s="93">
        <v>115</v>
      </c>
      <c r="K16" s="94">
        <v>-4</v>
      </c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22A5D-D2FB-3B46-80E8-FAEC395801F0}">
  <sheetPr>
    <tabColor theme="7" tint="0.59999389629810485"/>
  </sheetPr>
  <dimension ref="A1:L9"/>
  <sheetViews>
    <sheetView zoomScale="98" zoomScaleNormal="98" workbookViewId="0">
      <selection activeCell="B6" sqref="B6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31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3"/>
      <c r="B3" s="163"/>
      <c r="C3" s="164"/>
      <c r="D3" s="166"/>
      <c r="E3" s="166"/>
      <c r="F3" s="166"/>
      <c r="G3" s="166"/>
      <c r="H3" s="166"/>
      <c r="I3" s="166"/>
      <c r="J3" s="165"/>
      <c r="K3" s="165"/>
      <c r="L3" s="2"/>
    </row>
    <row r="4" spans="1:12" s="3" customFormat="1" ht="30" customHeight="1">
      <c r="A4" s="4">
        <v>1</v>
      </c>
      <c r="B4" s="132" t="s">
        <v>210</v>
      </c>
      <c r="C4" s="13" t="s">
        <v>211</v>
      </c>
      <c r="D4" s="97"/>
      <c r="E4" s="97"/>
      <c r="F4" s="97">
        <v>150</v>
      </c>
      <c r="G4" s="97">
        <v>6</v>
      </c>
      <c r="H4" s="97">
        <v>140</v>
      </c>
      <c r="I4" s="97">
        <v>2</v>
      </c>
      <c r="J4" s="8">
        <f>__Anonymous_Sheet_DB__0131415[[#This Row],[Columna7]]+__Anonymous_Sheet_DB__0131415[[#This Row],[Columna9]]+__Anonymous_Sheet_DB__0131415[[#This Row],[Columna11]]</f>
        <v>290</v>
      </c>
      <c r="K4" s="9">
        <f>__Anonymous_Sheet_DB__0131415[[#This Row],[Columna12]]+__Anonymous_Sheet_DB__0131415[[#This Row],[Columna10]]+__Anonymous_Sheet_DB__0131415[[#This Row],[Columna8]]</f>
        <v>8</v>
      </c>
      <c r="L4" s="2"/>
    </row>
    <row r="5" spans="1:12" s="3" customFormat="1" ht="30" customHeight="1">
      <c r="A5" s="10">
        <v>2</v>
      </c>
      <c r="B5" s="132" t="s">
        <v>274</v>
      </c>
      <c r="C5" s="13" t="s">
        <v>174</v>
      </c>
      <c r="D5" s="97"/>
      <c r="E5" s="97"/>
      <c r="F5" s="97"/>
      <c r="G5" s="97"/>
      <c r="H5" s="97">
        <v>150</v>
      </c>
      <c r="I5" s="97">
        <v>5</v>
      </c>
      <c r="J5" s="8">
        <f>__Anonymous_Sheet_DB__0131415[[#This Row],[Columna7]]+__Anonymous_Sheet_DB__0131415[[#This Row],[Columna9]]+__Anonymous_Sheet_DB__0131415[[#This Row],[Columna11]]</f>
        <v>150</v>
      </c>
      <c r="K5" s="9">
        <f>__Anonymous_Sheet_DB__0131415[[#This Row],[Columna12]]+__Anonymous_Sheet_DB__0131415[[#This Row],[Columna10]]+__Anonymous_Sheet_DB__0131415[[#This Row],[Columna8]]</f>
        <v>5</v>
      </c>
    </row>
    <row r="6" spans="1:12" s="3" customFormat="1" ht="30" customHeight="1">
      <c r="A6" s="4">
        <v>4</v>
      </c>
      <c r="B6" s="132" t="s">
        <v>212</v>
      </c>
      <c r="C6" s="13" t="s">
        <v>161</v>
      </c>
      <c r="D6" s="97"/>
      <c r="E6" s="97"/>
      <c r="F6" s="97">
        <v>130</v>
      </c>
      <c r="G6" s="97">
        <v>-4</v>
      </c>
      <c r="H6" s="97"/>
      <c r="I6" s="97"/>
      <c r="J6" s="8">
        <f>__Anonymous_Sheet_DB__0131415[[#This Row],[Columna7]]+__Anonymous_Sheet_DB__0131415[[#This Row],[Columna9]]+__Anonymous_Sheet_DB__0131415[[#This Row],[Columna11]]</f>
        <v>130</v>
      </c>
      <c r="K6" s="9">
        <f>__Anonymous_Sheet_DB__0131415[[#This Row],[Columna12]]+__Anonymous_Sheet_DB__0131415[[#This Row],[Columna10]]+__Anonymous_Sheet_DB__0131415[[#This Row],[Columna8]]</f>
        <v>-4</v>
      </c>
    </row>
    <row r="7" spans="1:12" s="3" customFormat="1" ht="30" customHeight="1">
      <c r="A7" s="4">
        <v>5</v>
      </c>
      <c r="B7" s="158" t="s">
        <v>275</v>
      </c>
      <c r="C7" s="6" t="s">
        <v>276</v>
      </c>
      <c r="D7" s="7"/>
      <c r="E7" s="7"/>
      <c r="F7" s="7"/>
      <c r="G7" s="7"/>
      <c r="H7" s="7">
        <v>130</v>
      </c>
      <c r="I7" s="7">
        <v>-6</v>
      </c>
      <c r="J7" s="8">
        <f>__Anonymous_Sheet_DB__0131415[[#This Row],[Columna7]]+__Anonymous_Sheet_DB__0131415[[#This Row],[Columna9]]+__Anonymous_Sheet_DB__0131415[[#This Row],[Columna11]]</f>
        <v>130</v>
      </c>
      <c r="K7" s="9">
        <f>__Anonymous_Sheet_DB__0131415[[#This Row],[Columna12]]+__Anonymous_Sheet_DB__0131415[[#This Row],[Columna10]]+__Anonymous_Sheet_DB__0131415[[#This Row],[Columna8]]</f>
        <v>-6</v>
      </c>
    </row>
    <row r="8" spans="1:12" s="3" customFormat="1" ht="30" customHeight="1">
      <c r="A8" s="4">
        <v>6</v>
      </c>
      <c r="B8" s="158" t="s">
        <v>201</v>
      </c>
      <c r="C8" s="6" t="s">
        <v>161</v>
      </c>
      <c r="D8" s="7"/>
      <c r="E8" s="7"/>
      <c r="F8" s="7">
        <v>125</v>
      </c>
      <c r="G8" s="7">
        <v>-8</v>
      </c>
      <c r="H8" s="7"/>
      <c r="I8" s="7"/>
      <c r="J8" s="8">
        <f>__Anonymous_Sheet_DB__0131415[[#This Row],[Columna7]]+__Anonymous_Sheet_DB__0131415[[#This Row],[Columna9]]+__Anonymous_Sheet_DB__0131415[[#This Row],[Columna11]]</f>
        <v>125</v>
      </c>
      <c r="K8" s="9">
        <f>__Anonymous_Sheet_DB__0131415[[#This Row],[Columna12]]+__Anonymous_Sheet_DB__0131415[[#This Row],[Columna10]]+__Anonymous_Sheet_DB__0131415[[#This Row],[Columna8]]</f>
        <v>-8</v>
      </c>
    </row>
    <row r="9" spans="1:12">
      <c r="A9" s="11"/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0" scale="55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18C9D-A0CA-BA47-8FFF-49644FD35BDE}">
  <sheetPr>
    <tabColor theme="7" tint="0.59999389629810485"/>
  </sheetPr>
  <dimension ref="A1:L7"/>
  <sheetViews>
    <sheetView zoomScale="98" zoomScaleNormal="98" workbookViewId="0">
      <selection activeCell="B6" sqref="B6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32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3"/>
      <c r="B3" s="163"/>
      <c r="C3" s="164"/>
      <c r="D3" s="166"/>
      <c r="E3" s="166"/>
      <c r="F3" s="166"/>
      <c r="G3" s="166"/>
      <c r="H3" s="166"/>
      <c r="I3" s="166"/>
      <c r="J3" s="165"/>
      <c r="K3" s="165"/>
      <c r="L3" s="2"/>
    </row>
    <row r="4" spans="1:12" s="3" customFormat="1" ht="30" customHeight="1">
      <c r="A4" s="4">
        <v>1</v>
      </c>
      <c r="B4" s="96" t="s">
        <v>118</v>
      </c>
      <c r="C4" s="82" t="s">
        <v>41</v>
      </c>
      <c r="D4" s="83">
        <v>150</v>
      </c>
      <c r="E4" s="83">
        <v>2</v>
      </c>
      <c r="F4" s="97">
        <v>150</v>
      </c>
      <c r="G4" s="97">
        <v>2</v>
      </c>
      <c r="H4" s="97"/>
      <c r="I4" s="97"/>
      <c r="J4" s="8">
        <f>__Anonymous_Sheet_DB__013141516[[#This Row],[Columna7]]+__Anonymous_Sheet_DB__013141516[[#This Row],[Columna9]]+__Anonymous_Sheet_DB__013141516[[#This Row],[Columna11]]</f>
        <v>300</v>
      </c>
      <c r="K4" s="9">
        <f>__Anonymous_Sheet_DB__013141516[[#This Row],[Columna12]]+__Anonymous_Sheet_DB__013141516[[#This Row],[Columna10]]+__Anonymous_Sheet_DB__013141516[[#This Row],[Columna8]]</f>
        <v>4</v>
      </c>
      <c r="L4" s="2"/>
    </row>
    <row r="5" spans="1:12" s="3" customFormat="1" ht="30" customHeight="1">
      <c r="A5" s="10">
        <v>2</v>
      </c>
      <c r="B5" s="96" t="s">
        <v>119</v>
      </c>
      <c r="C5" s="82" t="s">
        <v>41</v>
      </c>
      <c r="D5" s="83">
        <v>140</v>
      </c>
      <c r="E5" s="83">
        <v>-2</v>
      </c>
      <c r="F5" s="97"/>
      <c r="G5" s="97"/>
      <c r="H5" s="97"/>
      <c r="I5" s="97"/>
      <c r="J5" s="8">
        <f>__Anonymous_Sheet_DB__013141516[[#This Row],[Columna7]]+__Anonymous_Sheet_DB__013141516[[#This Row],[Columna9]]+__Anonymous_Sheet_DB__013141516[[#This Row],[Columna11]]</f>
        <v>140</v>
      </c>
      <c r="K5" s="9">
        <f>__Anonymous_Sheet_DB__013141516[[#This Row],[Columna12]]+__Anonymous_Sheet_DB__013141516[[#This Row],[Columna10]]+__Anonymous_Sheet_DB__013141516[[#This Row],[Columna8]]</f>
        <v>-2</v>
      </c>
    </row>
    <row r="6" spans="1:12" s="3" customFormat="1" ht="30" customHeight="1">
      <c r="A6" s="4">
        <v>3</v>
      </c>
      <c r="B6" s="12" t="s">
        <v>209</v>
      </c>
      <c r="C6" s="13" t="s">
        <v>80</v>
      </c>
      <c r="D6" s="97"/>
      <c r="E6" s="97"/>
      <c r="F6" s="97">
        <v>140</v>
      </c>
      <c r="G6" s="97">
        <v>-2</v>
      </c>
      <c r="H6" s="97"/>
      <c r="I6" s="97"/>
      <c r="J6" s="8">
        <f>__Anonymous_Sheet_DB__013141516[[#This Row],[Columna7]]+__Anonymous_Sheet_DB__013141516[[#This Row],[Columna9]]+__Anonymous_Sheet_DB__013141516[[#This Row],[Columna11]]</f>
        <v>140</v>
      </c>
      <c r="K6" s="9">
        <f>__Anonymous_Sheet_DB__013141516[[#This Row],[Columna12]]+__Anonymous_Sheet_DB__013141516[[#This Row],[Columna10]]+__Anonymous_Sheet_DB__013141516[[#This Row],[Columna8]]</f>
        <v>-2</v>
      </c>
    </row>
    <row r="7" spans="1:12">
      <c r="A7" s="11"/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BF9EE-7407-A44F-9A03-90BFFBCA88A3}">
  <sheetPr>
    <tabColor theme="7" tint="0.59999389629810485"/>
  </sheetPr>
  <dimension ref="A1:L8"/>
  <sheetViews>
    <sheetView zoomScale="98" zoomScaleNormal="98" workbookViewId="0">
      <selection activeCell="B6" sqref="B6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33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3"/>
      <c r="B3" s="163"/>
      <c r="C3" s="164"/>
      <c r="D3" s="166"/>
      <c r="E3" s="166"/>
      <c r="F3" s="166"/>
      <c r="G3" s="166"/>
      <c r="H3" s="166"/>
      <c r="I3" s="166"/>
      <c r="J3" s="165"/>
      <c r="K3" s="165"/>
      <c r="L3" s="2"/>
    </row>
    <row r="4" spans="1:12" s="3" customFormat="1" ht="30" customHeight="1">
      <c r="A4" s="4">
        <v>1</v>
      </c>
      <c r="B4" s="12" t="s">
        <v>213</v>
      </c>
      <c r="C4" s="13" t="s">
        <v>93</v>
      </c>
      <c r="D4" s="97"/>
      <c r="E4" s="97"/>
      <c r="F4" s="97">
        <v>150</v>
      </c>
      <c r="G4" s="97">
        <v>5</v>
      </c>
      <c r="H4" s="97"/>
      <c r="I4" s="97"/>
      <c r="J4" s="8">
        <f>__Anonymous_Sheet_DB__01314151617[[#This Row],[Columna7]]+__Anonymous_Sheet_DB__01314151617[[#This Row],[Columna9]]+__Anonymous_Sheet_DB__01314151617[[#This Row],[Columna11]]</f>
        <v>150</v>
      </c>
      <c r="K4" s="9">
        <f>__Anonymous_Sheet_DB__01314151617[[#This Row],[Columna12]]+__Anonymous_Sheet_DB__01314151617[[#This Row],[Columna10]]+__Anonymous_Sheet_DB__01314151617[[#This Row],[Columna8]]</f>
        <v>5</v>
      </c>
      <c r="L4" s="2"/>
    </row>
    <row r="5" spans="1:12" s="3" customFormat="1" ht="30" customHeight="1">
      <c r="A5" s="10">
        <v>2</v>
      </c>
      <c r="B5" s="12" t="s">
        <v>214</v>
      </c>
      <c r="C5" s="13" t="s">
        <v>93</v>
      </c>
      <c r="D5" s="97"/>
      <c r="E5" s="97"/>
      <c r="F5" s="97">
        <v>140</v>
      </c>
      <c r="G5" s="97">
        <v>3</v>
      </c>
      <c r="H5" s="97"/>
      <c r="I5" s="97"/>
      <c r="J5" s="8">
        <f>__Anonymous_Sheet_DB__01314151617[[#This Row],[Columna7]]+__Anonymous_Sheet_DB__01314151617[[#This Row],[Columna9]]+__Anonymous_Sheet_DB__01314151617[[#This Row],[Columna11]]</f>
        <v>140</v>
      </c>
      <c r="K5" s="9">
        <f>__Anonymous_Sheet_DB__01314151617[[#This Row],[Columna12]]+__Anonymous_Sheet_DB__01314151617[[#This Row],[Columna10]]+__Anonymous_Sheet_DB__01314151617[[#This Row],[Columna8]]</f>
        <v>3</v>
      </c>
    </row>
    <row r="6" spans="1:12" s="3" customFormat="1" ht="30" customHeight="1">
      <c r="A6" s="4">
        <v>3</v>
      </c>
      <c r="B6" s="12" t="s">
        <v>215</v>
      </c>
      <c r="C6" s="13" t="s">
        <v>93</v>
      </c>
      <c r="D6" s="97"/>
      <c r="E6" s="97"/>
      <c r="F6" s="97">
        <v>130</v>
      </c>
      <c r="G6" s="97">
        <v>-4</v>
      </c>
      <c r="H6" s="97"/>
      <c r="I6" s="97"/>
      <c r="J6" s="8">
        <f>__Anonymous_Sheet_DB__01314151617[[#This Row],[Columna7]]+__Anonymous_Sheet_DB__01314151617[[#This Row],[Columna9]]+__Anonymous_Sheet_DB__01314151617[[#This Row],[Columna11]]</f>
        <v>130</v>
      </c>
      <c r="K6" s="9">
        <f>__Anonymous_Sheet_DB__01314151617[[#This Row],[Columna12]]+__Anonymous_Sheet_DB__01314151617[[#This Row],[Columna10]]+__Anonymous_Sheet_DB__01314151617[[#This Row],[Columna8]]</f>
        <v>-4</v>
      </c>
    </row>
    <row r="7" spans="1:12" s="3" customFormat="1" ht="30" customHeight="1">
      <c r="A7" s="10">
        <v>4</v>
      </c>
      <c r="B7" s="5" t="s">
        <v>216</v>
      </c>
      <c r="C7" s="6" t="s">
        <v>217</v>
      </c>
      <c r="D7" s="7"/>
      <c r="E7" s="7"/>
      <c r="F7" s="7">
        <v>125</v>
      </c>
      <c r="G7" s="7">
        <v>-4</v>
      </c>
      <c r="H7" s="7"/>
      <c r="I7" s="7"/>
      <c r="J7" s="8">
        <f>__Anonymous_Sheet_DB__01314151617[[#This Row],[Columna7]]+__Anonymous_Sheet_DB__01314151617[[#This Row],[Columna9]]+__Anonymous_Sheet_DB__01314151617[[#This Row],[Columna11]]</f>
        <v>125</v>
      </c>
      <c r="K7" s="9">
        <f>__Anonymous_Sheet_DB__01314151617[[#This Row],[Columna12]]+__Anonymous_Sheet_DB__01314151617[[#This Row],[Columna10]]+__Anonymous_Sheet_DB__01314151617[[#This Row],[Columna8]]</f>
        <v>-4</v>
      </c>
    </row>
    <row r="8" spans="1:12">
      <c r="A8" s="11"/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35188-D58C-EA43-883A-811B068023BF}">
  <sheetPr>
    <tabColor theme="9" tint="0.59999389629810485"/>
  </sheetPr>
  <dimension ref="A1:L24"/>
  <sheetViews>
    <sheetView zoomScale="89" zoomScaleNormal="89" workbookViewId="0">
      <selection activeCell="B6" sqref="B6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12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9"/>
      <c r="B3" s="163"/>
      <c r="C3" s="164"/>
      <c r="D3" s="166"/>
      <c r="E3" s="166"/>
      <c r="F3" s="166"/>
      <c r="G3" s="166"/>
      <c r="H3" s="166"/>
      <c r="I3" s="166"/>
      <c r="J3" s="165"/>
      <c r="K3" s="165"/>
      <c r="L3" s="2"/>
    </row>
    <row r="4" spans="1:12" s="3" customFormat="1" ht="30" customHeight="1">
      <c r="A4" s="40">
        <v>1</v>
      </c>
      <c r="B4" s="81" t="s">
        <v>124</v>
      </c>
      <c r="C4" s="13" t="s">
        <v>64</v>
      </c>
      <c r="D4" s="97">
        <v>130</v>
      </c>
      <c r="E4" s="97">
        <v>0</v>
      </c>
      <c r="F4" s="97">
        <v>140</v>
      </c>
      <c r="G4" s="97">
        <v>5</v>
      </c>
      <c r="H4" s="97">
        <v>135</v>
      </c>
      <c r="I4" s="97">
        <v>0</v>
      </c>
      <c r="J4" s="8">
        <v>405</v>
      </c>
      <c r="K4" s="9">
        <v>5</v>
      </c>
      <c r="L4" s="2"/>
    </row>
    <row r="5" spans="1:12" s="3" customFormat="1" ht="30" customHeight="1">
      <c r="A5" s="40">
        <v>2</v>
      </c>
      <c r="B5" s="81" t="s">
        <v>126</v>
      </c>
      <c r="C5" s="13" t="s">
        <v>64</v>
      </c>
      <c r="D5" s="97">
        <v>130</v>
      </c>
      <c r="E5" s="97">
        <v>-1</v>
      </c>
      <c r="F5" s="97">
        <v>130</v>
      </c>
      <c r="G5" s="97">
        <v>2</v>
      </c>
      <c r="H5" s="97">
        <v>135</v>
      </c>
      <c r="I5" s="97">
        <v>5</v>
      </c>
      <c r="J5" s="8">
        <v>395</v>
      </c>
      <c r="K5" s="9">
        <v>1</v>
      </c>
    </row>
    <row r="6" spans="1:12" s="3" customFormat="1" ht="30" customHeight="1">
      <c r="A6" s="40">
        <v>3</v>
      </c>
      <c r="B6" s="81" t="s">
        <v>125</v>
      </c>
      <c r="C6" s="6" t="s">
        <v>41</v>
      </c>
      <c r="D6" s="97">
        <v>130</v>
      </c>
      <c r="E6" s="97">
        <v>2</v>
      </c>
      <c r="F6" s="97">
        <v>150</v>
      </c>
      <c r="G6" s="97">
        <v>8</v>
      </c>
      <c r="H6" s="97"/>
      <c r="I6" s="97"/>
      <c r="J6" s="8">
        <v>280</v>
      </c>
      <c r="K6" s="9">
        <v>10</v>
      </c>
    </row>
    <row r="7" spans="1:12" s="3" customFormat="1" ht="30" customHeight="1">
      <c r="A7" s="40">
        <v>4</v>
      </c>
      <c r="B7" s="32" t="s">
        <v>123</v>
      </c>
      <c r="C7" s="6" t="s">
        <v>64</v>
      </c>
      <c r="D7" s="7">
        <v>135</v>
      </c>
      <c r="E7" s="7">
        <v>0</v>
      </c>
      <c r="F7" s="7">
        <v>135</v>
      </c>
      <c r="G7" s="7">
        <v>3</v>
      </c>
      <c r="H7" s="7"/>
      <c r="I7" s="7"/>
      <c r="J7" s="8">
        <v>270</v>
      </c>
      <c r="K7" s="9">
        <v>3</v>
      </c>
    </row>
    <row r="8" spans="1:12" s="3" customFormat="1" ht="30" customHeight="1">
      <c r="A8" s="40">
        <v>5</v>
      </c>
      <c r="B8" s="32" t="s">
        <v>129</v>
      </c>
      <c r="C8" s="6" t="s">
        <v>45</v>
      </c>
      <c r="D8" s="7">
        <v>125</v>
      </c>
      <c r="E8" s="7">
        <v>-6</v>
      </c>
      <c r="F8" s="7">
        <v>130</v>
      </c>
      <c r="G8" s="7">
        <v>2</v>
      </c>
      <c r="H8" s="7">
        <v>125</v>
      </c>
      <c r="I8" s="7">
        <v>-2</v>
      </c>
      <c r="J8" s="8">
        <v>255</v>
      </c>
      <c r="K8" s="9">
        <v>-4</v>
      </c>
    </row>
    <row r="9" spans="1:12" s="3" customFormat="1" ht="30" customHeight="1">
      <c r="A9" s="40">
        <v>6</v>
      </c>
      <c r="B9" s="32" t="s">
        <v>227</v>
      </c>
      <c r="C9" s="6" t="s">
        <v>225</v>
      </c>
      <c r="D9" s="7"/>
      <c r="E9" s="7"/>
      <c r="F9" s="7">
        <v>125</v>
      </c>
      <c r="G9" s="7">
        <v>0</v>
      </c>
      <c r="H9" s="7">
        <v>130</v>
      </c>
      <c r="I9" s="7">
        <v>0</v>
      </c>
      <c r="J9" s="8">
        <v>255</v>
      </c>
      <c r="K9" s="9">
        <v>0</v>
      </c>
    </row>
    <row r="10" spans="1:12" s="3" customFormat="1" ht="30" customHeight="1">
      <c r="A10" s="40">
        <v>7</v>
      </c>
      <c r="B10" s="32" t="s">
        <v>222</v>
      </c>
      <c r="C10" s="6" t="s">
        <v>223</v>
      </c>
      <c r="D10" s="7"/>
      <c r="E10" s="7"/>
      <c r="F10" s="7">
        <v>125</v>
      </c>
      <c r="G10" s="7">
        <v>0</v>
      </c>
      <c r="H10" s="7">
        <v>125</v>
      </c>
      <c r="I10" s="7">
        <v>-1</v>
      </c>
      <c r="J10" s="8">
        <v>250</v>
      </c>
      <c r="K10" s="9">
        <v>-1</v>
      </c>
    </row>
    <row r="11" spans="1:12" s="3" customFormat="1" ht="30" customHeight="1">
      <c r="A11" s="40">
        <v>8</v>
      </c>
      <c r="B11" s="32" t="s">
        <v>221</v>
      </c>
      <c r="C11" s="6" t="s">
        <v>41</v>
      </c>
      <c r="D11" s="7"/>
      <c r="E11" s="7"/>
      <c r="F11" s="7">
        <v>125</v>
      </c>
      <c r="G11" s="7">
        <v>-1</v>
      </c>
      <c r="H11" s="7">
        <v>125</v>
      </c>
      <c r="I11" s="7">
        <v>0</v>
      </c>
      <c r="J11" s="8">
        <v>250</v>
      </c>
      <c r="K11" s="9">
        <v>-1</v>
      </c>
    </row>
    <row r="12" spans="1:12" ht="30" customHeight="1">
      <c r="A12" s="80">
        <v>9</v>
      </c>
      <c r="B12" s="32" t="s">
        <v>226</v>
      </c>
      <c r="C12" s="6" t="s">
        <v>41</v>
      </c>
      <c r="D12" s="7"/>
      <c r="E12" s="7"/>
      <c r="F12" s="7">
        <v>125</v>
      </c>
      <c r="G12" s="7">
        <v>-1</v>
      </c>
      <c r="H12" s="7">
        <v>125</v>
      </c>
      <c r="I12" s="7">
        <v>-2</v>
      </c>
      <c r="J12" s="8">
        <v>250</v>
      </c>
      <c r="K12" s="9">
        <v>-3</v>
      </c>
    </row>
    <row r="13" spans="1:12" ht="30" customHeight="1">
      <c r="A13" s="40">
        <v>10</v>
      </c>
      <c r="B13" s="32" t="s">
        <v>224</v>
      </c>
      <c r="C13" s="6" t="s">
        <v>225</v>
      </c>
      <c r="D13" s="7"/>
      <c r="E13" s="7"/>
      <c r="F13" s="7">
        <v>125</v>
      </c>
      <c r="G13" s="7">
        <v>-2</v>
      </c>
      <c r="H13" s="7">
        <v>125</v>
      </c>
      <c r="I13" s="7">
        <v>-2</v>
      </c>
      <c r="J13" s="8">
        <v>250</v>
      </c>
      <c r="K13" s="9">
        <v>-4</v>
      </c>
    </row>
    <row r="14" spans="1:12" ht="30" customHeight="1">
      <c r="A14" s="40">
        <v>11</v>
      </c>
      <c r="B14" s="32" t="s">
        <v>127</v>
      </c>
      <c r="C14" s="6" t="s">
        <v>45</v>
      </c>
      <c r="D14" s="7">
        <v>130</v>
      </c>
      <c r="E14" s="7">
        <v>-4</v>
      </c>
      <c r="F14" s="7">
        <v>115</v>
      </c>
      <c r="G14" s="7">
        <v>-4</v>
      </c>
      <c r="H14" s="7"/>
      <c r="I14" s="7"/>
      <c r="J14" s="8">
        <v>245</v>
      </c>
      <c r="K14" s="9">
        <v>-8</v>
      </c>
    </row>
    <row r="15" spans="1:12" ht="30" customHeight="1">
      <c r="A15" s="40">
        <v>12</v>
      </c>
      <c r="B15" s="33" t="s">
        <v>228</v>
      </c>
      <c r="C15" s="15" t="s">
        <v>225</v>
      </c>
      <c r="D15" s="7"/>
      <c r="E15" s="7"/>
      <c r="F15" s="7">
        <v>115</v>
      </c>
      <c r="G15" s="7">
        <v>-4</v>
      </c>
      <c r="H15" s="7">
        <v>115</v>
      </c>
      <c r="I15" s="7">
        <v>-1</v>
      </c>
      <c r="J15" s="16">
        <v>230</v>
      </c>
      <c r="K15" s="17">
        <v>-5</v>
      </c>
    </row>
    <row r="16" spans="1:12" ht="30" customHeight="1">
      <c r="A16" s="40">
        <v>13</v>
      </c>
      <c r="B16" s="32" t="s">
        <v>120</v>
      </c>
      <c r="C16" s="6" t="s">
        <v>41</v>
      </c>
      <c r="D16" s="7">
        <v>150</v>
      </c>
      <c r="E16" s="7">
        <v>6</v>
      </c>
      <c r="F16" s="7"/>
      <c r="G16" s="7"/>
      <c r="H16" s="7"/>
      <c r="I16" s="7"/>
      <c r="J16" s="8">
        <v>150</v>
      </c>
      <c r="K16" s="9">
        <v>6</v>
      </c>
    </row>
    <row r="17" spans="1:11" ht="30" customHeight="1">
      <c r="A17" s="40">
        <v>14</v>
      </c>
      <c r="B17" s="32" t="s">
        <v>121</v>
      </c>
      <c r="C17" s="6" t="s">
        <v>64</v>
      </c>
      <c r="D17" s="7">
        <v>140</v>
      </c>
      <c r="E17" s="7">
        <v>3</v>
      </c>
      <c r="F17" s="7"/>
      <c r="G17" s="7"/>
      <c r="H17" s="7"/>
      <c r="I17" s="7"/>
      <c r="J17" s="8">
        <v>140</v>
      </c>
      <c r="K17" s="9">
        <v>3</v>
      </c>
    </row>
    <row r="18" spans="1:11" ht="30" customHeight="1">
      <c r="A18" s="40">
        <v>15</v>
      </c>
      <c r="B18" s="32" t="s">
        <v>220</v>
      </c>
      <c r="C18" s="6" t="s">
        <v>41</v>
      </c>
      <c r="D18" s="7"/>
      <c r="E18" s="7"/>
      <c r="F18" s="7">
        <v>135</v>
      </c>
      <c r="G18" s="7">
        <v>5</v>
      </c>
      <c r="H18" s="7"/>
      <c r="I18" s="7"/>
      <c r="J18" s="69">
        <v>135</v>
      </c>
      <c r="K18" s="9">
        <v>5</v>
      </c>
    </row>
    <row r="19" spans="1:11" ht="30" customHeight="1">
      <c r="A19" s="40">
        <v>16</v>
      </c>
      <c r="B19" s="32" t="s">
        <v>122</v>
      </c>
      <c r="C19" s="6" t="s">
        <v>64</v>
      </c>
      <c r="D19" s="7">
        <v>135</v>
      </c>
      <c r="E19" s="7">
        <v>4</v>
      </c>
      <c r="F19" s="7"/>
      <c r="G19" s="7"/>
      <c r="H19" s="7"/>
      <c r="I19" s="7"/>
      <c r="J19" s="8">
        <v>135</v>
      </c>
      <c r="K19" s="9">
        <v>4</v>
      </c>
    </row>
    <row r="20" spans="1:11" ht="30" customHeight="1">
      <c r="A20" s="40">
        <v>17</v>
      </c>
      <c r="B20" s="33" t="s">
        <v>278</v>
      </c>
      <c r="C20" s="15" t="s">
        <v>174</v>
      </c>
      <c r="D20" s="7"/>
      <c r="E20" s="7"/>
      <c r="F20" s="7"/>
      <c r="G20" s="7"/>
      <c r="H20" s="7">
        <v>130</v>
      </c>
      <c r="I20" s="7">
        <v>2</v>
      </c>
      <c r="J20" s="16">
        <f>__Anonymous_Sheet_DB__0131824[[#This Row],[Columna7]]+__Anonymous_Sheet_DB__0131824[[#This Row],[Columna9]]+__Anonymous_Sheet_DB__0131824[[#This Row],[Columna11]]</f>
        <v>130</v>
      </c>
      <c r="K20" s="17">
        <f>__Anonymous_Sheet_DB__0131824[[#This Row],[Columna12]]+__Anonymous_Sheet_DB__0131824[[#This Row],[Columna10]]+__Anonymous_Sheet_DB__0131824[[#This Row],[Columna8]]</f>
        <v>2</v>
      </c>
    </row>
    <row r="21" spans="1:11" ht="30" customHeight="1">
      <c r="A21" s="100">
        <v>18</v>
      </c>
      <c r="B21" s="67" t="s">
        <v>277</v>
      </c>
      <c r="C21" s="66" t="s">
        <v>174</v>
      </c>
      <c r="D21" s="55"/>
      <c r="E21" s="55"/>
      <c r="F21" s="55"/>
      <c r="G21" s="55"/>
      <c r="H21" s="55">
        <v>130</v>
      </c>
      <c r="I21" s="55">
        <v>0</v>
      </c>
      <c r="J21" s="68">
        <f>__Anonymous_Sheet_DB__0131824[[#This Row],[Columna7]]+__Anonymous_Sheet_DB__0131824[[#This Row],[Columna9]]+__Anonymous_Sheet_DB__0131824[[#This Row],[Columna11]]</f>
        <v>130</v>
      </c>
      <c r="K21" s="65">
        <f>__Anonymous_Sheet_DB__0131824[[#This Row],[Columna12]]+__Anonymous_Sheet_DB__0131824[[#This Row],[Columna10]]+__Anonymous_Sheet_DB__0131824[[#This Row],[Columna8]]</f>
        <v>0</v>
      </c>
    </row>
    <row r="22" spans="1:11" ht="30" customHeight="1">
      <c r="A22" s="100">
        <v>19</v>
      </c>
      <c r="B22" s="67" t="s">
        <v>280</v>
      </c>
      <c r="C22" s="66" t="s">
        <v>225</v>
      </c>
      <c r="D22" s="55"/>
      <c r="E22" s="55"/>
      <c r="F22" s="55"/>
      <c r="G22" s="55"/>
      <c r="H22" s="55">
        <v>125</v>
      </c>
      <c r="I22" s="55">
        <v>-2</v>
      </c>
      <c r="J22" s="68">
        <f>__Anonymous_Sheet_DB__0131824[[#This Row],[Columna7]]+__Anonymous_Sheet_DB__0131824[[#This Row],[Columna9]]+__Anonymous_Sheet_DB__0131824[[#This Row],[Columna11]]</f>
        <v>125</v>
      </c>
      <c r="K22" s="65">
        <f>__Anonymous_Sheet_DB__0131824[[#This Row],[Columna12]]+__Anonymous_Sheet_DB__0131824[[#This Row],[Columna10]]+__Anonymous_Sheet_DB__0131824[[#This Row],[Columna8]]</f>
        <v>-2</v>
      </c>
    </row>
    <row r="23" spans="1:11" ht="30" customHeight="1">
      <c r="A23" s="100">
        <v>20</v>
      </c>
      <c r="B23" s="67" t="s">
        <v>128</v>
      </c>
      <c r="C23" s="66" t="s">
        <v>45</v>
      </c>
      <c r="D23" s="55">
        <v>125</v>
      </c>
      <c r="E23" s="55">
        <v>-6</v>
      </c>
      <c r="F23" s="55"/>
      <c r="G23" s="55"/>
      <c r="H23" s="55"/>
      <c r="I23" s="55"/>
      <c r="J23" s="68">
        <f>__Anonymous_Sheet_DB__0131824[[#This Row],[Columna7]]+__Anonymous_Sheet_DB__0131824[[#This Row],[Columna9]]+__Anonymous_Sheet_DB__0131824[[#This Row],[Columna11]]</f>
        <v>125</v>
      </c>
      <c r="K23" s="65">
        <v>-6</v>
      </c>
    </row>
    <row r="24" spans="1:11" ht="30" customHeight="1">
      <c r="A24" s="100">
        <v>21</v>
      </c>
      <c r="B24" s="99" t="s">
        <v>279</v>
      </c>
      <c r="C24" s="98" t="s">
        <v>197</v>
      </c>
      <c r="D24" s="55"/>
      <c r="E24" s="55"/>
      <c r="F24" s="55"/>
      <c r="G24" s="55"/>
      <c r="H24" s="55">
        <v>115</v>
      </c>
      <c r="I24" s="55">
        <v>-4</v>
      </c>
      <c r="J24" s="62">
        <f>__Anonymous_Sheet_DB__0131824[[#This Row],[Columna7]]+__Anonymous_Sheet_DB__0131824[[#This Row],[Columna9]]+__Anonymous_Sheet_DB__0131824[[#This Row],[Columna11]]</f>
        <v>115</v>
      </c>
      <c r="K24" s="63">
        <f>__Anonymous_Sheet_DB__0131824[[#This Row],[Columna12]]+__Anonymous_Sheet_DB__0131824[[#This Row],[Columna10]]+__Anonymous_Sheet_DB__0131824[[#This Row],[Columna8]]</f>
        <v>-4</v>
      </c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L23"/>
  <sheetViews>
    <sheetView zoomScale="73" zoomScaleNormal="73" workbookViewId="0">
      <selection activeCell="B6" sqref="B6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23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3"/>
      <c r="B3" s="163"/>
      <c r="C3" s="164"/>
      <c r="D3" s="166"/>
      <c r="E3" s="166"/>
      <c r="F3" s="166"/>
      <c r="G3" s="166"/>
      <c r="H3" s="166"/>
      <c r="I3" s="166"/>
      <c r="J3" s="165"/>
      <c r="K3" s="165"/>
      <c r="L3" s="2"/>
    </row>
    <row r="4" spans="1:12" s="3" customFormat="1" ht="30" customHeight="1">
      <c r="A4" s="18">
        <v>1</v>
      </c>
      <c r="B4" s="128" t="s">
        <v>42</v>
      </c>
      <c r="C4" s="129" t="s">
        <v>47</v>
      </c>
      <c r="D4" s="130">
        <v>130</v>
      </c>
      <c r="E4" s="130">
        <v>1</v>
      </c>
      <c r="F4" s="130">
        <v>135</v>
      </c>
      <c r="G4" s="130">
        <v>2</v>
      </c>
      <c r="H4" s="130">
        <v>150</v>
      </c>
      <c r="I4" s="130">
        <v>6</v>
      </c>
      <c r="J4" s="22">
        <v>415</v>
      </c>
      <c r="K4" s="23">
        <v>9</v>
      </c>
      <c r="L4" s="2"/>
    </row>
    <row r="5" spans="1:12" s="3" customFormat="1" ht="30" customHeight="1">
      <c r="A5" s="75">
        <v>2</v>
      </c>
      <c r="B5" s="128" t="s">
        <v>40</v>
      </c>
      <c r="C5" s="129" t="s">
        <v>45</v>
      </c>
      <c r="D5" s="130">
        <v>135</v>
      </c>
      <c r="E5" s="130">
        <v>1</v>
      </c>
      <c r="F5" s="130">
        <v>125</v>
      </c>
      <c r="G5" s="130">
        <v>0</v>
      </c>
      <c r="H5" s="130">
        <v>125</v>
      </c>
      <c r="I5" s="130">
        <v>0</v>
      </c>
      <c r="J5" s="22">
        <f>__Anonymous_Sheet_DB__0[[#This Row],[Columna7]]+__Anonymous_Sheet_DB__0[[#This Row],[Columna9]]+__Anonymous_Sheet_DB__0[[#This Row],[Columna11]]</f>
        <v>385</v>
      </c>
      <c r="K5" s="23">
        <f>__Anonymous_Sheet_DB__0[[#This Row],[Columna12]]+__Anonymous_Sheet_DB__0[[#This Row],[Columna10]]+__Anonymous_Sheet_DB__0[[#This Row],[Columna8]]</f>
        <v>1</v>
      </c>
    </row>
    <row r="6" spans="1:12" s="3" customFormat="1" ht="30" customHeight="1">
      <c r="A6" s="76">
        <v>3</v>
      </c>
      <c r="B6" s="128" t="s">
        <v>43</v>
      </c>
      <c r="C6" s="129" t="s">
        <v>41</v>
      </c>
      <c r="D6" s="130">
        <v>130</v>
      </c>
      <c r="E6" s="130">
        <v>0</v>
      </c>
      <c r="F6" s="130">
        <v>125</v>
      </c>
      <c r="G6" s="130">
        <v>0</v>
      </c>
      <c r="H6" s="130">
        <v>130</v>
      </c>
      <c r="I6" s="130">
        <v>1</v>
      </c>
      <c r="J6" s="22">
        <f>__Anonymous_Sheet_DB__0[[#This Row],[Columna7]]+__Anonymous_Sheet_DB__0[[#This Row],[Columna9]]+__Anonymous_Sheet_DB__0[[#This Row],[Columna11]]</f>
        <v>385</v>
      </c>
      <c r="K6" s="23">
        <f>__Anonymous_Sheet_DB__0[[#This Row],[Columna12]]+__Anonymous_Sheet_DB__0[[#This Row],[Columna10]]+__Anonymous_Sheet_DB__0[[#This Row],[Columna8]]</f>
        <v>1</v>
      </c>
    </row>
    <row r="7" spans="1:12" s="3" customFormat="1" ht="30" customHeight="1">
      <c r="A7" s="75">
        <v>4</v>
      </c>
      <c r="B7" s="19" t="s">
        <v>149</v>
      </c>
      <c r="C7" s="20" t="s">
        <v>45</v>
      </c>
      <c r="D7" s="21">
        <v>115</v>
      </c>
      <c r="E7" s="21">
        <v>-5</v>
      </c>
      <c r="F7" s="21">
        <v>115</v>
      </c>
      <c r="G7" s="21">
        <v>-4</v>
      </c>
      <c r="H7" s="21">
        <v>115</v>
      </c>
      <c r="I7" s="21">
        <v>-4</v>
      </c>
      <c r="J7" s="22">
        <v>345</v>
      </c>
      <c r="K7" s="23">
        <v>-13</v>
      </c>
    </row>
    <row r="8" spans="1:12" s="3" customFormat="1" ht="30" customHeight="1">
      <c r="A8" s="74">
        <v>5</v>
      </c>
      <c r="B8" s="19" t="s">
        <v>37</v>
      </c>
      <c r="C8" s="20" t="s">
        <v>41</v>
      </c>
      <c r="D8" s="21">
        <v>150</v>
      </c>
      <c r="E8" s="21">
        <v>9</v>
      </c>
      <c r="F8" s="21">
        <v>140</v>
      </c>
      <c r="G8" s="21">
        <v>4</v>
      </c>
      <c r="H8" s="21"/>
      <c r="I8" s="21"/>
      <c r="J8" s="22">
        <f>__Anonymous_Sheet_DB__0[[#This Row],[Columna7]]+__Anonymous_Sheet_DB__0[[#This Row],[Columna9]]+__Anonymous_Sheet_DB__0[[#This Row],[Columna11]]</f>
        <v>290</v>
      </c>
      <c r="K8" s="23">
        <f>__Anonymous_Sheet_DB__0[[#This Row],[Columna12]]+__Anonymous_Sheet_DB__0[[#This Row],[Columna10]]+__Anonymous_Sheet_DB__0[[#This Row],[Columna8]]</f>
        <v>13</v>
      </c>
    </row>
    <row r="9" spans="1:12" s="3" customFormat="1" ht="30" customHeight="1">
      <c r="A9" s="76">
        <v>6</v>
      </c>
      <c r="B9" s="19" t="s">
        <v>38</v>
      </c>
      <c r="C9" s="20" t="s">
        <v>41</v>
      </c>
      <c r="D9" s="21">
        <v>140</v>
      </c>
      <c r="E9" s="21">
        <v>3</v>
      </c>
      <c r="F9" s="21"/>
      <c r="G9" s="21"/>
      <c r="H9" s="21">
        <v>125</v>
      </c>
      <c r="I9" s="21">
        <v>0</v>
      </c>
      <c r="J9" s="22">
        <f>__Anonymous_Sheet_DB__0[[#This Row],[Columna7]]+__Anonymous_Sheet_DB__0[[#This Row],[Columna9]]+__Anonymous_Sheet_DB__0[[#This Row],[Columna11]]</f>
        <v>265</v>
      </c>
      <c r="K9" s="23">
        <f>__Anonymous_Sheet_DB__0[[#This Row],[Columna12]]+__Anonymous_Sheet_DB__0[[#This Row],[Columna10]]+__Anonymous_Sheet_DB__0[[#This Row],[Columna8]]</f>
        <v>3</v>
      </c>
    </row>
    <row r="10" spans="1:12" ht="30" customHeight="1">
      <c r="A10" s="79">
        <v>7</v>
      </c>
      <c r="B10" s="19" t="s">
        <v>39</v>
      </c>
      <c r="C10" s="20" t="s">
        <v>41</v>
      </c>
      <c r="D10" s="21">
        <v>135</v>
      </c>
      <c r="E10" s="21">
        <v>2</v>
      </c>
      <c r="F10" s="21">
        <v>130</v>
      </c>
      <c r="G10" s="21">
        <v>0</v>
      </c>
      <c r="H10" s="21"/>
      <c r="I10" s="21"/>
      <c r="J10" s="22">
        <f>__Anonymous_Sheet_DB__0[[#This Row],[Columna7]]+__Anonymous_Sheet_DB__0[[#This Row],[Columna9]]+__Anonymous_Sheet_DB__0[[#This Row],[Columna11]]</f>
        <v>265</v>
      </c>
      <c r="K10" s="23">
        <f>__Anonymous_Sheet_DB__0[[#This Row],[Columna12]]+__Anonymous_Sheet_DB__0[[#This Row],[Columna10]]+__Anonymous_Sheet_DB__0[[#This Row],[Columna8]]</f>
        <v>2</v>
      </c>
    </row>
    <row r="11" spans="1:12" ht="30" customHeight="1">
      <c r="A11" s="77">
        <v>8</v>
      </c>
      <c r="B11" s="19" t="s">
        <v>44</v>
      </c>
      <c r="C11" s="20" t="s">
        <v>46</v>
      </c>
      <c r="D11" s="21">
        <v>130</v>
      </c>
      <c r="E11" s="21">
        <v>0</v>
      </c>
      <c r="F11" s="21"/>
      <c r="G11" s="21"/>
      <c r="H11" s="21">
        <v>125</v>
      </c>
      <c r="I11" s="21">
        <v>0</v>
      </c>
      <c r="J11" s="22">
        <f>__Anonymous_Sheet_DB__0[[#This Row],[Columna7]]+__Anonymous_Sheet_DB__0[[#This Row],[Columna9]]+__Anonymous_Sheet_DB__0[[#This Row],[Columna11]]</f>
        <v>255</v>
      </c>
      <c r="K11" s="23">
        <f>__Anonymous_Sheet_DB__0[[#This Row],[Columna12]]+__Anonymous_Sheet_DB__0[[#This Row],[Columna10]]+__Anonymous_Sheet_DB__0[[#This Row],[Columna8]]</f>
        <v>0</v>
      </c>
    </row>
    <row r="12" spans="1:12" ht="30" customHeight="1">
      <c r="A12" s="78">
        <v>9</v>
      </c>
      <c r="B12" s="19" t="s">
        <v>175</v>
      </c>
      <c r="C12" s="20" t="s">
        <v>172</v>
      </c>
      <c r="D12" s="21"/>
      <c r="E12" s="21"/>
      <c r="F12" s="21">
        <v>125</v>
      </c>
      <c r="G12" s="21">
        <v>0</v>
      </c>
      <c r="H12" s="21">
        <v>130</v>
      </c>
      <c r="I12" s="21">
        <v>0</v>
      </c>
      <c r="J12" s="22">
        <v>255</v>
      </c>
      <c r="K12" s="23">
        <v>0</v>
      </c>
    </row>
    <row r="13" spans="1:12" ht="30" customHeight="1">
      <c r="A13" s="78">
        <v>10</v>
      </c>
      <c r="B13" s="25" t="s">
        <v>173</v>
      </c>
      <c r="C13" s="26" t="s">
        <v>174</v>
      </c>
      <c r="D13" s="127"/>
      <c r="E13" s="127"/>
      <c r="F13" s="127">
        <v>125</v>
      </c>
      <c r="G13" s="127">
        <v>0</v>
      </c>
      <c r="H13" s="127">
        <v>115</v>
      </c>
      <c r="I13" s="127">
        <v>-2</v>
      </c>
      <c r="J13" s="27">
        <v>240</v>
      </c>
      <c r="K13" s="28">
        <v>-2</v>
      </c>
    </row>
    <row r="14" spans="1:12" ht="30" customHeight="1">
      <c r="A14" s="78">
        <v>11</v>
      </c>
      <c r="B14" s="25" t="s">
        <v>49</v>
      </c>
      <c r="C14" s="26" t="s">
        <v>45</v>
      </c>
      <c r="D14" s="127">
        <v>125</v>
      </c>
      <c r="E14" s="127">
        <v>-3</v>
      </c>
      <c r="F14" s="127"/>
      <c r="G14" s="127"/>
      <c r="H14" s="127">
        <v>115</v>
      </c>
      <c r="I14" s="127">
        <v>-4</v>
      </c>
      <c r="J14" s="27">
        <f>__Anonymous_Sheet_DB__0[[#This Row],[Columna7]]+__Anonymous_Sheet_DB__0[[#This Row],[Columna9]]+__Anonymous_Sheet_DB__0[[#This Row],[Columna11]]</f>
        <v>240</v>
      </c>
      <c r="K14" s="28">
        <f>__Anonymous_Sheet_DB__0[[#This Row],[Columna12]]+__Anonymous_Sheet_DB__0[[#This Row],[Columna10]]+__Anonymous_Sheet_DB__0[[#This Row],[Columna8]]</f>
        <v>-7</v>
      </c>
    </row>
    <row r="15" spans="1:12" ht="30" customHeight="1">
      <c r="A15" s="78">
        <v>12</v>
      </c>
      <c r="B15" s="19" t="s">
        <v>148</v>
      </c>
      <c r="C15" s="20" t="s">
        <v>46</v>
      </c>
      <c r="D15" s="21">
        <v>125</v>
      </c>
      <c r="E15" s="21">
        <v>-3</v>
      </c>
      <c r="F15" s="21"/>
      <c r="G15" s="21"/>
      <c r="H15" s="21">
        <v>115</v>
      </c>
      <c r="I15" s="21">
        <v>-4</v>
      </c>
      <c r="J15" s="22">
        <f>__Anonymous_Sheet_DB__0[[#This Row],[Columna7]]+__Anonymous_Sheet_DB__0[[#This Row],[Columna9]]+__Anonymous_Sheet_DB__0[[#This Row],[Columna11]]</f>
        <v>240</v>
      </c>
      <c r="K15" s="23">
        <f>__Anonymous_Sheet_DB__0[[#This Row],[Columna12]]+__Anonymous_Sheet_DB__0[[#This Row],[Columna10]]+__Anonymous_Sheet_DB__0[[#This Row],[Columna8]]</f>
        <v>-7</v>
      </c>
    </row>
    <row r="16" spans="1:12" ht="30" customHeight="1">
      <c r="A16" s="78">
        <v>13</v>
      </c>
      <c r="B16" s="73" t="s">
        <v>177</v>
      </c>
      <c r="C16" s="49" t="s">
        <v>80</v>
      </c>
      <c r="D16" s="50"/>
      <c r="E16" s="50"/>
      <c r="F16" s="50">
        <v>115</v>
      </c>
      <c r="G16" s="50">
        <v>-4</v>
      </c>
      <c r="H16" s="50">
        <v>115</v>
      </c>
      <c r="I16" s="50">
        <v>-4</v>
      </c>
      <c r="J16" s="22">
        <v>230</v>
      </c>
      <c r="K16" s="23">
        <v>-8</v>
      </c>
    </row>
    <row r="17" spans="1:11" ht="30" customHeight="1">
      <c r="A17" s="78">
        <v>14</v>
      </c>
      <c r="B17" s="19" t="s">
        <v>176</v>
      </c>
      <c r="C17" s="20" t="s">
        <v>158</v>
      </c>
      <c r="D17" s="21"/>
      <c r="E17" s="21"/>
      <c r="F17" s="21">
        <v>125</v>
      </c>
      <c r="G17" s="21">
        <v>0</v>
      </c>
      <c r="H17" s="21"/>
      <c r="I17" s="21"/>
      <c r="J17" s="22">
        <v>125</v>
      </c>
      <c r="K17" s="23">
        <v>1</v>
      </c>
    </row>
    <row r="18" spans="1:11" ht="30" customHeight="1">
      <c r="A18" s="78">
        <v>15</v>
      </c>
      <c r="B18" s="19" t="s">
        <v>287</v>
      </c>
      <c r="C18" s="20" t="s">
        <v>174</v>
      </c>
      <c r="D18" s="21"/>
      <c r="E18" s="21"/>
      <c r="F18" s="21"/>
      <c r="G18" s="21"/>
      <c r="H18" s="21">
        <v>125</v>
      </c>
      <c r="I18" s="21">
        <v>0</v>
      </c>
      <c r="J18" s="22">
        <v>125</v>
      </c>
      <c r="K18" s="23">
        <v>0</v>
      </c>
    </row>
    <row r="19" spans="1:11" ht="30" customHeight="1">
      <c r="A19" s="78">
        <v>16</v>
      </c>
      <c r="B19" s="19" t="s">
        <v>289</v>
      </c>
      <c r="C19" s="20" t="s">
        <v>80</v>
      </c>
      <c r="D19" s="21"/>
      <c r="E19" s="21"/>
      <c r="F19" s="21"/>
      <c r="G19" s="21"/>
      <c r="H19" s="21">
        <v>125</v>
      </c>
      <c r="I19" s="21">
        <v>0</v>
      </c>
      <c r="J19" s="22">
        <v>125</v>
      </c>
      <c r="K19" s="23">
        <v>0</v>
      </c>
    </row>
    <row r="20" spans="1:11" ht="30" customHeight="1">
      <c r="A20" s="78">
        <v>17</v>
      </c>
      <c r="B20" s="19" t="s">
        <v>50</v>
      </c>
      <c r="C20" s="20" t="s">
        <v>80</v>
      </c>
      <c r="D20" s="21">
        <v>125</v>
      </c>
      <c r="E20" s="21">
        <v>-4</v>
      </c>
      <c r="F20" s="21"/>
      <c r="G20" s="21"/>
      <c r="H20" s="21"/>
      <c r="I20" s="21"/>
      <c r="J20" s="22">
        <f>__Anonymous_Sheet_DB__0[[#This Row],[Columna7]]+__Anonymous_Sheet_DB__0[[#This Row],[Columna9]]+__Anonymous_Sheet_DB__0[[#This Row],[Columna11]]</f>
        <v>125</v>
      </c>
      <c r="K20" s="23">
        <f>__Anonymous_Sheet_DB__0[[#This Row],[Columna12]]+__Anonymous_Sheet_DB__0[[#This Row],[Columna10]]+__Anonymous_Sheet_DB__0[[#This Row],[Columna8]]</f>
        <v>-4</v>
      </c>
    </row>
    <row r="21" spans="1:11" ht="30" customHeight="1">
      <c r="A21" s="78">
        <v>18</v>
      </c>
      <c r="B21" s="25" t="s">
        <v>48</v>
      </c>
      <c r="C21" s="26" t="s">
        <v>51</v>
      </c>
      <c r="D21" s="48">
        <v>125</v>
      </c>
      <c r="E21" s="48">
        <v>-4</v>
      </c>
      <c r="F21" s="48"/>
      <c r="G21" s="48"/>
      <c r="H21" s="48"/>
      <c r="I21" s="48"/>
      <c r="J21" s="27">
        <v>125</v>
      </c>
      <c r="K21" s="28">
        <v>-4</v>
      </c>
    </row>
    <row r="22" spans="1:11" ht="30" customHeight="1">
      <c r="A22" s="78">
        <v>19</v>
      </c>
      <c r="B22" s="25" t="s">
        <v>288</v>
      </c>
      <c r="C22" s="26" t="s">
        <v>197</v>
      </c>
      <c r="D22" s="48"/>
      <c r="E22" s="48"/>
      <c r="F22" s="48"/>
      <c r="G22" s="48"/>
      <c r="H22" s="48">
        <v>115</v>
      </c>
      <c r="I22" s="48">
        <v>-4</v>
      </c>
      <c r="J22" s="27">
        <v>115</v>
      </c>
      <c r="K22" s="28">
        <v>-4</v>
      </c>
    </row>
    <row r="23" spans="1:11" ht="30" customHeight="1">
      <c r="A23" s="78">
        <v>20</v>
      </c>
      <c r="B23" s="25" t="s">
        <v>290</v>
      </c>
      <c r="C23" s="26" t="s">
        <v>80</v>
      </c>
      <c r="D23" s="48"/>
      <c r="E23" s="48"/>
      <c r="F23" s="48"/>
      <c r="G23" s="48"/>
      <c r="H23" s="48">
        <v>115</v>
      </c>
      <c r="I23" s="48">
        <v>-4</v>
      </c>
      <c r="J23" s="27">
        <v>115</v>
      </c>
      <c r="K23" s="28">
        <v>-4</v>
      </c>
    </row>
  </sheetData>
  <sortState xmlns:xlrd2="http://schemas.microsoft.com/office/spreadsheetml/2017/richdata2" ref="J24:K29">
    <sortCondition descending="1" ref="J29"/>
  </sortState>
  <mergeCells count="10">
    <mergeCell ref="A2:B3"/>
    <mergeCell ref="C2:C3"/>
    <mergeCell ref="J2:J3"/>
    <mergeCell ref="K2:K3"/>
    <mergeCell ref="D2:D3"/>
    <mergeCell ref="E2:E3"/>
    <mergeCell ref="F2:F3"/>
    <mergeCell ref="G2:G3"/>
    <mergeCell ref="H2:H3"/>
    <mergeCell ref="I2:I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4A5A6-7042-0A43-8CFD-692910D3C5FD}">
  <sheetPr>
    <tabColor theme="9" tint="0.59999389629810485"/>
  </sheetPr>
  <dimension ref="A1:L16"/>
  <sheetViews>
    <sheetView zoomScale="98" zoomScaleNormal="98" workbookViewId="0">
      <selection activeCell="B6" sqref="B6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13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3"/>
      <c r="B3" s="163"/>
      <c r="C3" s="164"/>
      <c r="D3" s="166"/>
      <c r="E3" s="166"/>
      <c r="F3" s="166"/>
      <c r="G3" s="166"/>
      <c r="H3" s="166"/>
      <c r="I3" s="166"/>
      <c r="J3" s="165"/>
      <c r="K3" s="165"/>
      <c r="L3" s="2"/>
    </row>
    <row r="4" spans="1:12" s="3" customFormat="1" ht="30" customHeight="1">
      <c r="A4" s="4">
        <v>1</v>
      </c>
      <c r="B4" s="96" t="s">
        <v>133</v>
      </c>
      <c r="C4" s="82" t="s">
        <v>64</v>
      </c>
      <c r="D4" s="83">
        <v>135</v>
      </c>
      <c r="E4" s="83">
        <v>-5</v>
      </c>
      <c r="F4" s="83">
        <v>140</v>
      </c>
      <c r="G4" s="97">
        <v>2</v>
      </c>
      <c r="H4" s="97">
        <v>135</v>
      </c>
      <c r="I4" s="97">
        <v>2</v>
      </c>
      <c r="J4" s="8">
        <f>__Anonymous_Sheet_DB__0131819[[#This Row],[Columna7]]+__Anonymous_Sheet_DB__0131819[[#This Row],[Columna9]]+__Anonymous_Sheet_DB__0131819[[#This Row],[Columna11]]</f>
        <v>410</v>
      </c>
      <c r="K4" s="9">
        <f>__Anonymous_Sheet_DB__0131819[[#This Row],[Columna12]]+__Anonymous_Sheet_DB__0131819[[#This Row],[Columna10]]+__Anonymous_Sheet_DB__0131819[[#This Row],[Columna8]]</f>
        <v>-1</v>
      </c>
      <c r="L4" s="2"/>
    </row>
    <row r="5" spans="1:12" s="3" customFormat="1" ht="30" customHeight="1">
      <c r="A5" s="10">
        <v>2</v>
      </c>
      <c r="B5" s="96" t="s">
        <v>132</v>
      </c>
      <c r="C5" s="82" t="s">
        <v>41</v>
      </c>
      <c r="D5" s="83">
        <v>135</v>
      </c>
      <c r="E5" s="83">
        <v>0</v>
      </c>
      <c r="F5" s="83"/>
      <c r="G5" s="97"/>
      <c r="H5" s="97">
        <v>150</v>
      </c>
      <c r="I5" s="97">
        <v>8</v>
      </c>
      <c r="J5" s="8">
        <f>__Anonymous_Sheet_DB__0131819[[#This Row],[Columna7]]+__Anonymous_Sheet_DB__0131819[[#This Row],[Columna9]]+__Anonymous_Sheet_DB__0131819[[#This Row],[Columna11]]</f>
        <v>285</v>
      </c>
      <c r="K5" s="9">
        <f>__Anonymous_Sheet_DB__0131819[[#This Row],[Columna12]]+__Anonymous_Sheet_DB__0131819[[#This Row],[Columna10]]+__Anonymous_Sheet_DB__0131819[[#This Row],[Columna8]]</f>
        <v>8</v>
      </c>
    </row>
    <row r="6" spans="1:12" s="3" customFormat="1" ht="30" customHeight="1">
      <c r="A6" s="10">
        <v>3</v>
      </c>
      <c r="B6" s="96" t="s">
        <v>113</v>
      </c>
      <c r="C6" s="82" t="s">
        <v>41</v>
      </c>
      <c r="D6" s="83"/>
      <c r="E6" s="83"/>
      <c r="F6" s="83">
        <v>130</v>
      </c>
      <c r="G6" s="97">
        <v>0</v>
      </c>
      <c r="H6" s="97">
        <v>130</v>
      </c>
      <c r="I6" s="97">
        <v>0</v>
      </c>
      <c r="J6" s="8">
        <f>__Anonymous_Sheet_DB__0131819[[#This Row],[Columna7]]+__Anonymous_Sheet_DB__0131819[[#This Row],[Columna9]]+__Anonymous_Sheet_DB__0131819[[#This Row],[Columna11]]</f>
        <v>260</v>
      </c>
      <c r="K6" s="9">
        <f>__Anonymous_Sheet_DB__0131819[[#This Row],[Columna12]]+__Anonymous_Sheet_DB__0131819[[#This Row],[Columna10]]+__Anonymous_Sheet_DB__0131819[[#This Row],[Columna8]]</f>
        <v>0</v>
      </c>
    </row>
    <row r="7" spans="1:12" s="3" customFormat="1" ht="30" customHeight="1">
      <c r="A7" s="4">
        <v>4</v>
      </c>
      <c r="B7" s="29" t="s">
        <v>230</v>
      </c>
      <c r="C7" s="30" t="s">
        <v>41</v>
      </c>
      <c r="D7" s="31"/>
      <c r="E7" s="31"/>
      <c r="F7" s="31">
        <v>130</v>
      </c>
      <c r="G7" s="7">
        <v>0</v>
      </c>
      <c r="H7" s="7">
        <v>130</v>
      </c>
      <c r="I7" s="7">
        <v>-1</v>
      </c>
      <c r="J7" s="8">
        <f>__Anonymous_Sheet_DB__0131819[[#This Row],[Columna7]]+__Anonymous_Sheet_DB__0131819[[#This Row],[Columna9]]+__Anonymous_Sheet_DB__0131819[[#This Row],[Columna11]]</f>
        <v>260</v>
      </c>
      <c r="K7" s="9">
        <f>__Anonymous_Sheet_DB__0131819[[#This Row],[Columna12]]+__Anonymous_Sheet_DB__0131819[[#This Row],[Columna10]]+__Anonymous_Sheet_DB__0131819[[#This Row],[Columna8]]</f>
        <v>-1</v>
      </c>
    </row>
    <row r="8" spans="1:12" s="3" customFormat="1" ht="30" customHeight="1">
      <c r="A8" s="4">
        <v>5</v>
      </c>
      <c r="B8" s="29" t="s">
        <v>231</v>
      </c>
      <c r="C8" s="30" t="s">
        <v>93</v>
      </c>
      <c r="D8" s="31"/>
      <c r="E8" s="31"/>
      <c r="F8" s="31">
        <v>130</v>
      </c>
      <c r="G8" s="7">
        <v>2</v>
      </c>
      <c r="H8" s="7">
        <v>140</v>
      </c>
      <c r="I8" s="7">
        <v>3</v>
      </c>
      <c r="J8" s="8">
        <f>__Anonymous_Sheet_DB__0131819[[#This Row],[Columna7]]+__Anonymous_Sheet_DB__0131819[[#This Row],[Columna9]]+__Anonymous_Sheet_DB__0131819[[#This Row],[Columna11]]</f>
        <v>270</v>
      </c>
      <c r="K8" s="9">
        <f>__Anonymous_Sheet_DB__0131819[[#This Row],[Columna12]]+__Anonymous_Sheet_DB__0131819[[#This Row],[Columna10]]+__Anonymous_Sheet_DB__0131819[[#This Row],[Columna8]]</f>
        <v>5</v>
      </c>
    </row>
    <row r="9" spans="1:12" s="3" customFormat="1" ht="30" customHeight="1">
      <c r="A9" s="4">
        <v>6</v>
      </c>
      <c r="B9" s="29" t="s">
        <v>233</v>
      </c>
      <c r="C9" s="30" t="s">
        <v>93</v>
      </c>
      <c r="D9" s="31"/>
      <c r="E9" s="31"/>
      <c r="F9" s="31">
        <v>115</v>
      </c>
      <c r="G9" s="7">
        <v>-4</v>
      </c>
      <c r="H9" s="7">
        <v>125</v>
      </c>
      <c r="I9" s="7">
        <v>-4</v>
      </c>
      <c r="J9" s="8">
        <f>__Anonymous_Sheet_DB__0131819[[#This Row],[Columna7]]+__Anonymous_Sheet_DB__0131819[[#This Row],[Columna9]]+__Anonymous_Sheet_DB__0131819[[#This Row],[Columna11]]</f>
        <v>240</v>
      </c>
      <c r="K9" s="9">
        <f>__Anonymous_Sheet_DB__0131819[[#This Row],[Columna12]]+__Anonymous_Sheet_DB__0131819[[#This Row],[Columna10]]+__Anonymous_Sheet_DB__0131819[[#This Row],[Columna8]]</f>
        <v>-8</v>
      </c>
    </row>
    <row r="10" spans="1:12" s="3" customFormat="1" ht="30" customHeight="1">
      <c r="A10" s="4">
        <v>7</v>
      </c>
      <c r="B10" s="29" t="s">
        <v>130</v>
      </c>
      <c r="C10" s="30" t="s">
        <v>41</v>
      </c>
      <c r="D10" s="31">
        <v>150</v>
      </c>
      <c r="E10" s="31">
        <v>8</v>
      </c>
      <c r="F10" s="31"/>
      <c r="G10" s="7"/>
      <c r="H10" s="7"/>
      <c r="I10" s="7"/>
      <c r="J10" s="8">
        <v>150</v>
      </c>
      <c r="K10" s="9">
        <f>__Anonymous_Sheet_DB__0131819[[#This Row],[Columna12]]+__Anonymous_Sheet_DB__0131819[[#This Row],[Columna10]]+__Anonymous_Sheet_DB__0131819[[#This Row],[Columna8]]</f>
        <v>8</v>
      </c>
    </row>
    <row r="11" spans="1:12" s="3" customFormat="1" ht="30" customHeight="1">
      <c r="A11" s="10">
        <v>8</v>
      </c>
      <c r="B11" s="29" t="s">
        <v>131</v>
      </c>
      <c r="C11" s="30" t="s">
        <v>41</v>
      </c>
      <c r="D11" s="31">
        <v>140</v>
      </c>
      <c r="E11" s="31">
        <v>4</v>
      </c>
      <c r="F11" s="31"/>
      <c r="G11" s="7"/>
      <c r="H11" s="7"/>
      <c r="I11" s="7"/>
      <c r="J11" s="8">
        <f>__Anonymous_Sheet_DB__0131819[[#This Row],[Columna7]]+__Anonymous_Sheet_DB__0131819[[#This Row],[Columna9]]+__Anonymous_Sheet_DB__0131819[[#This Row],[Columna11]]</f>
        <v>140</v>
      </c>
      <c r="K11" s="9">
        <f>__Anonymous_Sheet_DB__0131819[[#This Row],[Columna12]]+__Anonymous_Sheet_DB__0131819[[#This Row],[Columna10]]+__Anonymous_Sheet_DB__0131819[[#This Row],[Columna8]]</f>
        <v>4</v>
      </c>
    </row>
    <row r="12" spans="1:12" ht="30" customHeight="1">
      <c r="A12" s="4">
        <v>9</v>
      </c>
      <c r="B12" s="29" t="s">
        <v>229</v>
      </c>
      <c r="C12" s="30" t="s">
        <v>41</v>
      </c>
      <c r="D12" s="31"/>
      <c r="E12" s="31"/>
      <c r="F12" s="31">
        <v>135</v>
      </c>
      <c r="G12" s="7">
        <v>4</v>
      </c>
      <c r="H12" s="7"/>
      <c r="I12" s="7"/>
      <c r="J12" s="8">
        <f>__Anonymous_Sheet_DB__0131819[[#This Row],[Columna7]]+__Anonymous_Sheet_DB__0131819[[#This Row],[Columna9]]+__Anonymous_Sheet_DB__0131819[[#This Row],[Columna11]]</f>
        <v>135</v>
      </c>
      <c r="K12" s="9">
        <f>__Anonymous_Sheet_DB__0131819[[#This Row],[Columna12]]+__Anonymous_Sheet_DB__0131819[[#This Row],[Columna10]]+__Anonymous_Sheet_DB__0131819[[#This Row],[Columna8]]</f>
        <v>4</v>
      </c>
    </row>
    <row r="13" spans="1:12" ht="30" customHeight="1">
      <c r="A13" s="10">
        <v>10</v>
      </c>
      <c r="B13" s="29" t="s">
        <v>134</v>
      </c>
      <c r="C13" s="30" t="s">
        <v>41</v>
      </c>
      <c r="D13" s="31">
        <v>130</v>
      </c>
      <c r="E13" s="31">
        <v>-7</v>
      </c>
      <c r="F13" s="31"/>
      <c r="G13" s="7"/>
      <c r="H13" s="7"/>
      <c r="I13" s="7"/>
      <c r="J13" s="8">
        <f>__Anonymous_Sheet_DB__0131819[[#This Row],[Columna7]]+__Anonymous_Sheet_DB__0131819[[#This Row],[Columna9]]+__Anonymous_Sheet_DB__0131819[[#This Row],[Columna11]]</f>
        <v>130</v>
      </c>
      <c r="K13" s="9">
        <f>__Anonymous_Sheet_DB__0131819[[#This Row],[Columna12]]+__Anonymous_Sheet_DB__0131819[[#This Row],[Columna10]]+__Anonymous_Sheet_DB__0131819[[#This Row],[Columna8]]</f>
        <v>-7</v>
      </c>
    </row>
    <row r="14" spans="1:12" ht="30" customHeight="1">
      <c r="A14" s="4">
        <v>11</v>
      </c>
      <c r="B14" s="29" t="s">
        <v>232</v>
      </c>
      <c r="C14" s="30" t="s">
        <v>93</v>
      </c>
      <c r="D14" s="31"/>
      <c r="E14" s="31"/>
      <c r="F14" s="31">
        <v>125</v>
      </c>
      <c r="G14" s="7">
        <v>-4</v>
      </c>
      <c r="H14" s="7"/>
      <c r="I14" s="7"/>
      <c r="J14" s="8">
        <f>__Anonymous_Sheet_DB__013181925[[#This Row],[Columna7]]+__Anonymous_Sheet_DB__013181925[[#This Row],[Columna9]]+__Anonymous_Sheet_DB__013181925[[#This Row],[Columna11]]</f>
        <v>125</v>
      </c>
      <c r="K14" s="9">
        <f>__Anonymous_Sheet_DB__013181925[[#This Row],[Columna12]]+__Anonymous_Sheet_DB__013181925[[#This Row],[Columna10]]+__Anonymous_Sheet_DB__013181925[[#This Row],[Columna8]]</f>
        <v>-4</v>
      </c>
    </row>
    <row r="15" spans="1:12" ht="30" customHeight="1">
      <c r="A15" s="4">
        <v>12</v>
      </c>
      <c r="B15" s="29" t="s">
        <v>204</v>
      </c>
      <c r="C15" s="30" t="s">
        <v>276</v>
      </c>
      <c r="D15" s="31"/>
      <c r="E15" s="31"/>
      <c r="F15" s="31"/>
      <c r="G15" s="7"/>
      <c r="H15" s="7">
        <v>115</v>
      </c>
      <c r="I15" s="7">
        <v>-4</v>
      </c>
      <c r="J15" s="8">
        <v>115</v>
      </c>
      <c r="K15" s="9">
        <f>__Anonymous_Sheet_DB__013181925[[#This Row],[Columna12]]+__Anonymous_Sheet_DB__013181925[[#This Row],[Columna10]]+__Anonymous_Sheet_DB__013181925[[#This Row],[Columna8]]</f>
        <v>-4</v>
      </c>
    </row>
    <row r="16" spans="1:12" ht="30" customHeight="1">
      <c r="A16" s="4">
        <v>13</v>
      </c>
      <c r="B16" s="29" t="s">
        <v>281</v>
      </c>
      <c r="C16" s="30" t="s">
        <v>80</v>
      </c>
      <c r="D16" s="31"/>
      <c r="E16" s="31"/>
      <c r="F16" s="31"/>
      <c r="G16" s="7"/>
      <c r="H16" s="7">
        <v>115</v>
      </c>
      <c r="I16" s="7">
        <v>-4</v>
      </c>
      <c r="J16" s="8">
        <f>__Anonymous_Sheet_DB__013181925[[#This Row],[Columna7]]+__Anonymous_Sheet_DB__013181925[[#This Row],[Columna9]]+__Anonymous_Sheet_DB__013181925[[#This Row],[Columna11]]</f>
        <v>115</v>
      </c>
      <c r="K16" s="9">
        <f>__Anonymous_Sheet_DB__013181925[[#This Row],[Columna12]]+__Anonymous_Sheet_DB__013181925[[#This Row],[Columna10]]+__Anonymous_Sheet_DB__013181925[[#This Row],[Columna8]]</f>
        <v>-4</v>
      </c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2"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7B741-AE9A-1D46-9008-E457EFD5C821}">
  <sheetPr>
    <tabColor theme="9" tint="0.59999389629810485"/>
  </sheetPr>
  <dimension ref="A1:L6"/>
  <sheetViews>
    <sheetView zoomScale="95" zoomScaleNormal="95" workbookViewId="0">
      <selection activeCell="C9" sqref="C9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35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3"/>
      <c r="B3" s="163"/>
      <c r="C3" s="164"/>
      <c r="D3" s="166"/>
      <c r="E3" s="166"/>
      <c r="F3" s="166"/>
      <c r="G3" s="166"/>
      <c r="H3" s="166"/>
      <c r="I3" s="166"/>
      <c r="J3" s="165"/>
      <c r="K3" s="165"/>
      <c r="L3" s="2"/>
    </row>
    <row r="4" spans="1:12" s="3" customFormat="1" ht="30" customHeight="1">
      <c r="A4" s="4">
        <v>1</v>
      </c>
      <c r="B4" s="96" t="s">
        <v>303</v>
      </c>
      <c r="C4" s="82" t="s">
        <v>93</v>
      </c>
      <c r="D4" s="83"/>
      <c r="E4" s="83"/>
      <c r="F4" s="83">
        <v>150</v>
      </c>
      <c r="G4" s="83">
        <v>4</v>
      </c>
      <c r="H4" s="83"/>
      <c r="I4" s="83"/>
      <c r="J4" s="22">
        <f>__Anonymous_Sheet_DB__013182021[[#This Row],[Columna7]]+__Anonymous_Sheet_DB__013182021[[#This Row],[Columna9]]+__Anonymous_Sheet_DB__013182021[[#This Row],[Columna11]]</f>
        <v>150</v>
      </c>
      <c r="K4" s="23">
        <f>__Anonymous_Sheet_DB__013182021[[#This Row],[Columna12]]+__Anonymous_Sheet_DB__013182021[[#This Row],[Columna10]]+__Anonymous_Sheet_DB__013182021[[#This Row],[Columna8]]</f>
        <v>4</v>
      </c>
      <c r="L4" s="2"/>
    </row>
    <row r="5" spans="1:12" s="3" customFormat="1" ht="30" customHeight="1">
      <c r="A5" s="4">
        <v>2</v>
      </c>
      <c r="B5" s="96" t="s">
        <v>234</v>
      </c>
      <c r="C5" s="82" t="s">
        <v>93</v>
      </c>
      <c r="D5" s="83"/>
      <c r="E5" s="83"/>
      <c r="F5" s="83">
        <v>135</v>
      </c>
      <c r="G5" s="83">
        <v>-4</v>
      </c>
      <c r="H5" s="83"/>
      <c r="I5" s="83"/>
      <c r="J5" s="22">
        <f>__Anonymous_Sheet_DB__013182021[[#This Row],[Columna7]]+__Anonymous_Sheet_DB__013182021[[#This Row],[Columna9]]+__Anonymous_Sheet_DB__013182021[[#This Row],[Columna11]]</f>
        <v>135</v>
      </c>
      <c r="K5" s="23">
        <f>__Anonymous_Sheet_DB__013182021[[#This Row],[Columna12]]+__Anonymous_Sheet_DB__013182021[[#This Row],[Columna10]]+__Anonymous_Sheet_DB__013182021[[#This Row],[Columna8]]</f>
        <v>-4</v>
      </c>
    </row>
    <row r="6" spans="1:12">
      <c r="A6" s="11"/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0" scale="55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A5D1D-7911-E843-89B0-C7600F613E64}">
  <sheetPr>
    <tabColor theme="9" tint="0.59999389629810485"/>
  </sheetPr>
  <dimension ref="A1:L13"/>
  <sheetViews>
    <sheetView zoomScale="98" zoomScaleNormal="98" workbookViewId="0">
      <selection activeCell="B6" sqref="B6:C6"/>
    </sheetView>
  </sheetViews>
  <sheetFormatPr baseColWidth="10" defaultRowHeight="15"/>
  <cols>
    <col min="1" max="1" width="4.77734375" customWidth="1"/>
    <col min="2" max="2" width="24.6640625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34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3"/>
      <c r="B3" s="163"/>
      <c r="C3" s="164"/>
      <c r="D3" s="166"/>
      <c r="E3" s="166"/>
      <c r="F3" s="166"/>
      <c r="G3" s="166"/>
      <c r="H3" s="166"/>
      <c r="I3" s="166"/>
      <c r="J3" s="165"/>
      <c r="K3" s="165"/>
      <c r="L3" s="2"/>
    </row>
    <row r="4" spans="1:12" s="3" customFormat="1" ht="34.9" customHeight="1">
      <c r="A4" s="4">
        <v>1</v>
      </c>
      <c r="B4" s="96" t="s">
        <v>153</v>
      </c>
      <c r="C4" s="82" t="s">
        <v>239</v>
      </c>
      <c r="D4" s="83">
        <v>135</v>
      </c>
      <c r="E4" s="83">
        <v>-2</v>
      </c>
      <c r="F4" s="83">
        <v>140</v>
      </c>
      <c r="G4" s="97">
        <v>2</v>
      </c>
      <c r="H4" s="97">
        <v>150</v>
      </c>
      <c r="I4" s="97">
        <v>4</v>
      </c>
      <c r="J4" s="8">
        <f>__Anonymous_Sheet_DB__0131820[[#This Row],[Columna7]]+__Anonymous_Sheet_DB__0131820[[#This Row],[Columna9]]+__Anonymous_Sheet_DB__0131820[[#This Row],[Columna11]]</f>
        <v>425</v>
      </c>
      <c r="K4" s="9">
        <f>__Anonymous_Sheet_DB__0131820[[#This Row],[Columna12]]+__Anonymous_Sheet_DB__0131820[[#This Row],[Columna10]]+__Anonymous_Sheet_DB__0131820[[#This Row],[Columna8]]</f>
        <v>4</v>
      </c>
      <c r="L4" s="2"/>
    </row>
    <row r="5" spans="1:12" s="3" customFormat="1" ht="34.9" customHeight="1">
      <c r="A5" s="10">
        <v>2</v>
      </c>
      <c r="B5" s="96" t="s">
        <v>136</v>
      </c>
      <c r="C5" s="82" t="s">
        <v>93</v>
      </c>
      <c r="D5" s="83">
        <v>140</v>
      </c>
      <c r="E5" s="83">
        <v>2</v>
      </c>
      <c r="F5" s="83">
        <v>150</v>
      </c>
      <c r="G5" s="97">
        <v>6</v>
      </c>
      <c r="H5" s="97"/>
      <c r="I5" s="97"/>
      <c r="J5" s="8">
        <f>__Anonymous_Sheet_DB__0131820[[#This Row],[Columna7]]+__Anonymous_Sheet_DB__0131820[[#This Row],[Columna9]]+__Anonymous_Sheet_DB__0131820[[#This Row],[Columna11]]</f>
        <v>290</v>
      </c>
      <c r="K5" s="9">
        <f>__Anonymous_Sheet_DB__0131820[[#This Row],[Columna12]]+__Anonymous_Sheet_DB__0131820[[#This Row],[Columna10]]+__Anonymous_Sheet_DB__0131820[[#This Row],[Columna8]]</f>
        <v>8</v>
      </c>
    </row>
    <row r="6" spans="1:12" s="3" customFormat="1" ht="34.9" customHeight="1">
      <c r="A6" s="4">
        <v>3</v>
      </c>
      <c r="B6" s="96" t="s">
        <v>137</v>
      </c>
      <c r="C6" s="82" t="s">
        <v>45</v>
      </c>
      <c r="D6" s="83">
        <v>135</v>
      </c>
      <c r="E6" s="83">
        <v>-6</v>
      </c>
      <c r="F6" s="83">
        <v>135</v>
      </c>
      <c r="G6" s="97">
        <v>1</v>
      </c>
      <c r="H6" s="97"/>
      <c r="I6" s="97"/>
      <c r="J6" s="8">
        <f>__Anonymous_Sheet_DB__0131820[[#This Row],[Columna7]]+__Anonymous_Sheet_DB__0131820[[#This Row],[Columna9]]+__Anonymous_Sheet_DB__0131820[[#This Row],[Columna11]]</f>
        <v>270</v>
      </c>
      <c r="K6" s="9">
        <f>__Anonymous_Sheet_DB__0131820[[#This Row],[Columna12]]+__Anonymous_Sheet_DB__0131820[[#This Row],[Columna10]]+__Anonymous_Sheet_DB__0131820[[#This Row],[Columna8]]</f>
        <v>-5</v>
      </c>
    </row>
    <row r="7" spans="1:12" s="3" customFormat="1" ht="34.9" customHeight="1">
      <c r="A7" s="10">
        <v>4</v>
      </c>
      <c r="B7" s="29" t="s">
        <v>235</v>
      </c>
      <c r="C7" s="30" t="s">
        <v>93</v>
      </c>
      <c r="D7" s="31"/>
      <c r="E7" s="31"/>
      <c r="F7" s="31">
        <v>130</v>
      </c>
      <c r="G7" s="7">
        <v>0</v>
      </c>
      <c r="H7" s="7">
        <v>130</v>
      </c>
      <c r="I7" s="7"/>
      <c r="J7" s="8">
        <f>__Anonymous_Sheet_DB__0131820[[#This Row],[Columna7]]+__Anonymous_Sheet_DB__0131820[[#This Row],[Columna9]]+__Anonymous_Sheet_DB__0131820[[#This Row],[Columna11]]</f>
        <v>260</v>
      </c>
      <c r="K7" s="9">
        <f>__Anonymous_Sheet_DB__0131820[[#This Row],[Columna12]]+__Anonymous_Sheet_DB__0131820[[#This Row],[Columna10]]+__Anonymous_Sheet_DB__0131820[[#This Row],[Columna8]]</f>
        <v>0</v>
      </c>
    </row>
    <row r="8" spans="1:12" s="3" customFormat="1" ht="34.9" customHeight="1">
      <c r="A8" s="4">
        <v>5</v>
      </c>
      <c r="B8" s="29" t="s">
        <v>236</v>
      </c>
      <c r="C8" s="30" t="s">
        <v>237</v>
      </c>
      <c r="D8" s="31"/>
      <c r="E8" s="31"/>
      <c r="F8" s="31">
        <v>130</v>
      </c>
      <c r="G8" s="7">
        <v>1</v>
      </c>
      <c r="H8" s="7">
        <v>130</v>
      </c>
      <c r="I8" s="7">
        <v>1</v>
      </c>
      <c r="J8" s="8">
        <f>__Anonymous_Sheet_DB__0131820[[#This Row],[Columna7]]+__Anonymous_Sheet_DB__0131820[[#This Row],[Columna9]]+__Anonymous_Sheet_DB__0131820[[#This Row],[Columna11]]</f>
        <v>260</v>
      </c>
      <c r="K8" s="9">
        <f>__Anonymous_Sheet_DB__0131820[[#This Row],[Columna12]]+__Anonymous_Sheet_DB__0131820[[#This Row],[Columna10]]+__Anonymous_Sheet_DB__0131820[[#This Row],[Columna8]]</f>
        <v>2</v>
      </c>
    </row>
    <row r="9" spans="1:12" s="3" customFormat="1" ht="34.9" customHeight="1">
      <c r="A9" s="4">
        <v>6</v>
      </c>
      <c r="B9" s="29" t="s">
        <v>135</v>
      </c>
      <c r="C9" s="30" t="s">
        <v>64</v>
      </c>
      <c r="D9" s="31">
        <v>150</v>
      </c>
      <c r="E9" s="31">
        <v>6</v>
      </c>
      <c r="F9" s="31"/>
      <c r="G9" s="7"/>
      <c r="H9" s="7"/>
      <c r="I9" s="7"/>
      <c r="J9" s="8">
        <f>__Anonymous_Sheet_DB__0131820[[#This Row],[Columna7]]+__Anonymous_Sheet_DB__0131820[[#This Row],[Columna9]]+__Anonymous_Sheet_DB__0131820[[#This Row],[Columna11]]</f>
        <v>150</v>
      </c>
      <c r="K9" s="9">
        <f>__Anonymous_Sheet_DB__0131820[[#This Row],[Columna12]]+__Anonymous_Sheet_DB__0131820[[#This Row],[Columna10]]+__Anonymous_Sheet_DB__0131820[[#This Row],[Columna8]]</f>
        <v>6</v>
      </c>
    </row>
    <row r="10" spans="1:12" s="3" customFormat="1" ht="34.9" customHeight="1">
      <c r="A10" s="108">
        <v>7</v>
      </c>
      <c r="B10" s="107" t="s">
        <v>282</v>
      </c>
      <c r="C10" s="70" t="s">
        <v>174</v>
      </c>
      <c r="D10" s="54"/>
      <c r="E10" s="54"/>
      <c r="F10" s="54"/>
      <c r="G10" s="55"/>
      <c r="H10" s="55">
        <v>140</v>
      </c>
      <c r="I10" s="55">
        <v>-1</v>
      </c>
      <c r="J10" s="68">
        <f>__Anonymous_Sheet_DB__0131820[[#This Row],[Columna7]]+__Anonymous_Sheet_DB__0131820[[#This Row],[Columna9]]+__Anonymous_Sheet_DB__0131820[[#This Row],[Columna11]]</f>
        <v>140</v>
      </c>
      <c r="K10" s="65">
        <f>__Anonymous_Sheet_DB__0131820[[#This Row],[Columna12]]+__Anonymous_Sheet_DB__0131820[[#This Row],[Columna10]]+__Anonymous_Sheet_DB__0131820[[#This Row],[Columna8]]</f>
        <v>-1</v>
      </c>
    </row>
    <row r="11" spans="1:12" ht="35.1" customHeight="1">
      <c r="A11" s="109">
        <v>8</v>
      </c>
      <c r="B11" s="64" t="s">
        <v>283</v>
      </c>
      <c r="C11" s="71" t="s">
        <v>45</v>
      </c>
      <c r="D11" s="72"/>
      <c r="E11" s="72"/>
      <c r="F11" s="72"/>
      <c r="G11" s="56"/>
      <c r="H11" s="56">
        <v>135</v>
      </c>
      <c r="I11" s="56">
        <v>-1</v>
      </c>
      <c r="J11" s="57">
        <f>__Anonymous_Sheet_DB__0131820[[#This Row],[Columna7]]+__Anonymous_Sheet_DB__0131820[[#This Row],[Columna9]]+__Anonymous_Sheet_DB__0131820[[#This Row],[Columna11]]</f>
        <v>135</v>
      </c>
      <c r="K11" s="58">
        <f>__Anonymous_Sheet_DB__0131820[[#This Row],[Columna12]]+__Anonymous_Sheet_DB__0131820[[#This Row],[Columna10]]+__Anonymous_Sheet_DB__0131820[[#This Row],[Columna8]]</f>
        <v>-1</v>
      </c>
    </row>
    <row r="12" spans="1:12" ht="35.1" customHeight="1">
      <c r="A12" s="109">
        <v>9</v>
      </c>
      <c r="B12" s="64" t="s">
        <v>284</v>
      </c>
      <c r="C12" s="71" t="s">
        <v>237</v>
      </c>
      <c r="D12" s="72"/>
      <c r="E12" s="72"/>
      <c r="F12" s="72"/>
      <c r="G12" s="56"/>
      <c r="H12" s="56">
        <v>130</v>
      </c>
      <c r="I12" s="56"/>
      <c r="J12" s="57">
        <f>__Anonymous_Sheet_DB__0131820[[#This Row],[Columna7]]+__Anonymous_Sheet_DB__0131820[[#This Row],[Columna9]]+__Anonymous_Sheet_DB__0131820[[#This Row],[Columna11]]</f>
        <v>130</v>
      </c>
      <c r="K12" s="58">
        <f>__Anonymous_Sheet_DB__0131820[[#This Row],[Columna12]]+__Anonymous_Sheet_DB__0131820[[#This Row],[Columna10]]+__Anonymous_Sheet_DB__0131820[[#This Row],[Columna8]]</f>
        <v>0</v>
      </c>
    </row>
    <row r="13" spans="1:12" ht="35.1" customHeight="1">
      <c r="A13" s="109">
        <v>10</v>
      </c>
      <c r="B13" s="64" t="s">
        <v>238</v>
      </c>
      <c r="C13" s="71" t="s">
        <v>172</v>
      </c>
      <c r="D13" s="72"/>
      <c r="E13" s="72"/>
      <c r="F13" s="72">
        <v>125</v>
      </c>
      <c r="G13" s="56">
        <v>-4</v>
      </c>
      <c r="H13" s="56"/>
      <c r="I13" s="56"/>
      <c r="J13" s="57">
        <f>__Anonymous_Sheet_DB__0131820[[#This Row],[Columna7]]+__Anonymous_Sheet_DB__0131820[[#This Row],[Columna9]]+__Anonymous_Sheet_DB__0131820[[#This Row],[Columna11]]</f>
        <v>125</v>
      </c>
      <c r="K13" s="58">
        <f>__Anonymous_Sheet_DB__0131820[[#This Row],[Columna12]]+__Anonymous_Sheet_DB__0131820[[#This Row],[Columna10]]+__Anonymous_Sheet_DB__0131820[[#This Row],[Columna8]]</f>
        <v>-4</v>
      </c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0BF39-8391-9047-9658-1312EFDCB1FA}">
  <sheetPr>
    <tabColor theme="9" tint="0.59999389629810485"/>
  </sheetPr>
  <dimension ref="A1:L11"/>
  <sheetViews>
    <sheetView zoomScale="98" zoomScaleNormal="98" workbookViewId="0">
      <selection activeCell="B6" sqref="B6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36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3"/>
      <c r="B3" s="163"/>
      <c r="C3" s="164"/>
      <c r="D3" s="166"/>
      <c r="E3" s="166"/>
      <c r="F3" s="166"/>
      <c r="G3" s="166"/>
      <c r="H3" s="166"/>
      <c r="I3" s="166"/>
      <c r="J3" s="165"/>
      <c r="K3" s="165"/>
      <c r="L3" s="2"/>
    </row>
    <row r="4" spans="1:12" s="3" customFormat="1" ht="30" customHeight="1">
      <c r="A4" s="4">
        <v>1</v>
      </c>
      <c r="B4" s="96" t="s">
        <v>138</v>
      </c>
      <c r="C4" s="82" t="s">
        <v>41</v>
      </c>
      <c r="D4" s="83">
        <v>150</v>
      </c>
      <c r="E4" s="83">
        <v>4</v>
      </c>
      <c r="F4" s="97">
        <v>150</v>
      </c>
      <c r="G4" s="97">
        <v>6</v>
      </c>
      <c r="H4" s="97"/>
      <c r="I4" s="97"/>
      <c r="J4" s="8">
        <f>__Anonymous_Sheet_DB__013182022[[#This Row],[Columna7]]+__Anonymous_Sheet_DB__013182022[[#This Row],[Columna9]]+__Anonymous_Sheet_DB__013182022[[#This Row],[Columna11]]</f>
        <v>300</v>
      </c>
      <c r="K4" s="9">
        <f>__Anonymous_Sheet_DB__013182022[[#This Row],[Columna12]]+__Anonymous_Sheet_DB__013182022[[#This Row],[Columna10]]+__Anonymous_Sheet_DB__013182022[[#This Row],[Columna8]]</f>
        <v>10</v>
      </c>
      <c r="L4" s="2"/>
    </row>
    <row r="5" spans="1:12" s="3" customFormat="1" ht="30" customHeight="1">
      <c r="A5" s="10">
        <v>2</v>
      </c>
      <c r="B5" s="96" t="s">
        <v>139</v>
      </c>
      <c r="C5" s="82" t="s">
        <v>41</v>
      </c>
      <c r="D5" s="83">
        <v>140</v>
      </c>
      <c r="E5" s="83">
        <v>0</v>
      </c>
      <c r="F5" s="97"/>
      <c r="G5" s="97"/>
      <c r="H5" s="97">
        <v>135</v>
      </c>
      <c r="I5" s="97">
        <v>0</v>
      </c>
      <c r="J5" s="8">
        <f>__Anonymous_Sheet_DB__013182022[[#This Row],[Columna7]]+__Anonymous_Sheet_DB__013182022[[#This Row],[Columna9]]+__Anonymous_Sheet_DB__013182022[[#This Row],[Columna11]]</f>
        <v>275</v>
      </c>
      <c r="K5" s="9">
        <f>__Anonymous_Sheet_DB__013182022[[#This Row],[Columna12]]+__Anonymous_Sheet_DB__013182022[[#This Row],[Columna10]]+__Anonymous_Sheet_DB__013182022[[#This Row],[Columna8]]</f>
        <v>0</v>
      </c>
    </row>
    <row r="6" spans="1:12" s="3" customFormat="1" ht="30" customHeight="1">
      <c r="A6" s="4">
        <v>3</v>
      </c>
      <c r="B6" s="96" t="s">
        <v>285</v>
      </c>
      <c r="C6" s="82" t="s">
        <v>174</v>
      </c>
      <c r="D6" s="83"/>
      <c r="E6" s="83"/>
      <c r="F6" s="97"/>
      <c r="G6" s="97"/>
      <c r="H6" s="97">
        <v>150</v>
      </c>
      <c r="I6" s="97">
        <v>8</v>
      </c>
      <c r="J6" s="8">
        <f>__Anonymous_Sheet_DB__013182022[[#This Row],[Columna7]]+__Anonymous_Sheet_DB__013182022[[#This Row],[Columna9]]+__Anonymous_Sheet_DB__013182022[[#This Row],[Columna11]]</f>
        <v>150</v>
      </c>
      <c r="K6" s="9">
        <f>__Anonymous_Sheet_DB__013182022[[#This Row],[Columna12]]+__Anonymous_Sheet_DB__013182022[[#This Row],[Columna10]]+__Anonymous_Sheet_DB__013182022[[#This Row],[Columna8]]</f>
        <v>8</v>
      </c>
    </row>
    <row r="7" spans="1:12" s="3" customFormat="1" ht="30" customHeight="1">
      <c r="A7" s="10">
        <v>4</v>
      </c>
      <c r="B7" s="29" t="s">
        <v>218</v>
      </c>
      <c r="C7" s="30" t="s">
        <v>41</v>
      </c>
      <c r="D7" s="31"/>
      <c r="E7" s="31"/>
      <c r="F7" s="7">
        <v>140</v>
      </c>
      <c r="G7" s="7">
        <v>1</v>
      </c>
      <c r="H7" s="7"/>
      <c r="I7" s="7"/>
      <c r="J7" s="8">
        <f>__Anonymous_Sheet_DB__013182022[[#This Row],[Columna7]]+__Anonymous_Sheet_DB__013182022[[#This Row],[Columna9]]+__Anonymous_Sheet_DB__013182022[[#This Row],[Columna11]]</f>
        <v>140</v>
      </c>
      <c r="K7" s="9">
        <f>__Anonymous_Sheet_DB__013182022[[#This Row],[Columna12]]+__Anonymous_Sheet_DB__013182022[[#This Row],[Columna10]]+__Anonymous_Sheet_DB__013182022[[#This Row],[Columna8]]</f>
        <v>1</v>
      </c>
    </row>
    <row r="8" spans="1:12" s="3" customFormat="1" ht="30" customHeight="1">
      <c r="A8" s="4">
        <v>6</v>
      </c>
      <c r="B8" s="29" t="s">
        <v>140</v>
      </c>
      <c r="C8" s="30" t="s">
        <v>141</v>
      </c>
      <c r="D8" s="31">
        <v>135</v>
      </c>
      <c r="E8" s="31">
        <v>-4</v>
      </c>
      <c r="F8" s="7"/>
      <c r="G8" s="7"/>
      <c r="H8" s="7"/>
      <c r="I8" s="7"/>
      <c r="J8" s="8">
        <f>__Anonymous_Sheet_DB__013182022[[#This Row],[Columna7]]+__Anonymous_Sheet_DB__013182022[[#This Row],[Columna9]]+__Anonymous_Sheet_DB__013182022[[#This Row],[Columna11]]</f>
        <v>135</v>
      </c>
      <c r="K8" s="9">
        <f>__Anonymous_Sheet_DB__013182022[[#This Row],[Columna12]]+__Anonymous_Sheet_DB__013182022[[#This Row],[Columna10]]+__Anonymous_Sheet_DB__013182022[[#This Row],[Columna8]]</f>
        <v>-4</v>
      </c>
    </row>
    <row r="9" spans="1:12" s="3" customFormat="1" ht="30" customHeight="1">
      <c r="A9" s="4">
        <v>7</v>
      </c>
      <c r="B9" s="29" t="s">
        <v>219</v>
      </c>
      <c r="C9" s="30" t="s">
        <v>64</v>
      </c>
      <c r="D9" s="31"/>
      <c r="E9" s="31"/>
      <c r="F9" s="7">
        <v>130</v>
      </c>
      <c r="G9" s="7">
        <v>-6</v>
      </c>
      <c r="H9" s="7"/>
      <c r="I9" s="7"/>
      <c r="J9" s="8">
        <f>__Anonymous_Sheet_DB__013182022[[#This Row],[Columna7]]+__Anonymous_Sheet_DB__013182022[[#This Row],[Columna9]]+__Anonymous_Sheet_DB__013182022[[#This Row],[Columna11]]</f>
        <v>130</v>
      </c>
      <c r="K9" s="9">
        <f>__Anonymous_Sheet_DB__013182022[[#This Row],[Columna12]]+__Anonymous_Sheet_DB__013182022[[#This Row],[Columna10]]+__Anonymous_Sheet_DB__013182022[[#This Row],[Columna8]]</f>
        <v>-6</v>
      </c>
    </row>
    <row r="10" spans="1:12" s="3" customFormat="1" ht="30" customHeight="1">
      <c r="A10" s="4">
        <v>8</v>
      </c>
      <c r="B10" s="29" t="s">
        <v>286</v>
      </c>
      <c r="C10" s="30" t="s">
        <v>174</v>
      </c>
      <c r="D10" s="31"/>
      <c r="E10" s="31"/>
      <c r="F10" s="7"/>
      <c r="G10" s="7"/>
      <c r="H10" s="7">
        <v>125</v>
      </c>
      <c r="I10" s="7">
        <v>-8</v>
      </c>
      <c r="J10" s="8">
        <f>__Anonymous_Sheet_DB__013182022[[#This Row],[Columna7]]+__Anonymous_Sheet_DB__013182022[[#This Row],[Columna9]]+__Anonymous_Sheet_DB__013182022[[#This Row],[Columna11]]</f>
        <v>125</v>
      </c>
      <c r="K10" s="9">
        <f>__Anonymous_Sheet_DB__013182022[[#This Row],[Columna12]]+__Anonymous_Sheet_DB__013182022[[#This Row],[Columna10]]+__Anonymous_Sheet_DB__013182022[[#This Row],[Columna8]]</f>
        <v>-8</v>
      </c>
    </row>
    <row r="11" spans="1:12">
      <c r="A11" s="11"/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F472-6249-3B47-B4EA-CDE35A8D96DC}">
  <sheetPr>
    <tabColor theme="5" tint="0.59999389629810485"/>
  </sheetPr>
  <dimension ref="A1:L10"/>
  <sheetViews>
    <sheetView zoomScale="95" zoomScaleNormal="95" workbookViewId="0">
      <selection activeCell="B6" sqref="B6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9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3"/>
      <c r="B3" s="163"/>
      <c r="C3" s="164"/>
      <c r="D3" s="166"/>
      <c r="E3" s="166"/>
      <c r="F3" s="166"/>
      <c r="G3" s="166"/>
      <c r="H3" s="166"/>
      <c r="I3" s="166"/>
      <c r="J3" s="165"/>
      <c r="K3" s="165"/>
      <c r="L3" s="2"/>
    </row>
    <row r="4" spans="1:12" s="3" customFormat="1" ht="30" customHeight="1">
      <c r="A4" s="4">
        <v>1</v>
      </c>
      <c r="B4" s="96" t="s">
        <v>63</v>
      </c>
      <c r="C4" s="82" t="s">
        <v>64</v>
      </c>
      <c r="D4" s="83">
        <v>150</v>
      </c>
      <c r="E4" s="83">
        <v>1</v>
      </c>
      <c r="F4" s="97">
        <v>150</v>
      </c>
      <c r="G4" s="97">
        <v>5</v>
      </c>
      <c r="H4" s="97">
        <v>150</v>
      </c>
      <c r="I4" s="97">
        <v>2</v>
      </c>
      <c r="J4" s="8">
        <f>__Anonymous_Sheet_DB__034[[#This Row],[Columna7]]+__Anonymous_Sheet_DB__034[[#This Row],[Columna9]]+__Anonymous_Sheet_DB__034[[#This Row],[Columna11]]</f>
        <v>450</v>
      </c>
      <c r="K4" s="9">
        <f>__Anonymous_Sheet_DB__034[[#This Row],[Columna12]]+__Anonymous_Sheet_DB__034[[#This Row],[Columna10]]+__Anonymous_Sheet_DB__034[[#This Row],[Columna8]]</f>
        <v>8</v>
      </c>
      <c r="L4" s="2"/>
    </row>
    <row r="5" spans="1:12" s="3" customFormat="1" ht="30" customHeight="1">
      <c r="A5" s="10">
        <v>2</v>
      </c>
      <c r="B5" s="96" t="s">
        <v>65</v>
      </c>
      <c r="C5" s="82" t="s">
        <v>41</v>
      </c>
      <c r="D5" s="83">
        <v>140</v>
      </c>
      <c r="E5" s="83">
        <v>-1</v>
      </c>
      <c r="F5" s="97">
        <v>140</v>
      </c>
      <c r="G5" s="97">
        <v>3</v>
      </c>
      <c r="H5" s="97"/>
      <c r="I5" s="97"/>
      <c r="J5" s="8">
        <f>__Anonymous_Sheet_DB__034[[#This Row],[Columna7]]+__Anonymous_Sheet_DB__034[[#This Row],[Columna9]]+__Anonymous_Sheet_DB__034[[#This Row],[Columna11]]</f>
        <v>280</v>
      </c>
      <c r="K5" s="9">
        <f>__Anonymous_Sheet_DB__034[[#This Row],[Columna12]]+__Anonymous_Sheet_DB__034[[#This Row],[Columna10]]+__Anonymous_Sheet_DB__034[[#This Row],[Columna8]]</f>
        <v>2</v>
      </c>
    </row>
    <row r="6" spans="1:12" s="3" customFormat="1" ht="30" customHeight="1">
      <c r="A6" s="4">
        <v>3</v>
      </c>
      <c r="B6" s="96" t="s">
        <v>291</v>
      </c>
      <c r="C6" s="82" t="s">
        <v>197</v>
      </c>
      <c r="D6" s="83"/>
      <c r="E6" s="83"/>
      <c r="F6" s="97"/>
      <c r="G6" s="97"/>
      <c r="H6" s="97">
        <v>140</v>
      </c>
      <c r="I6" s="97">
        <v>-2</v>
      </c>
      <c r="J6" s="8">
        <f>__Anonymous_Sheet_DB__034[[#This Row],[Columna7]]+__Anonymous_Sheet_DB__034[[#This Row],[Columna9]]+__Anonymous_Sheet_DB__034[[#This Row],[Columna11]]</f>
        <v>140</v>
      </c>
      <c r="K6" s="9">
        <f>__Anonymous_Sheet_DB__034[[#This Row],[Columna12]]+__Anonymous_Sheet_DB__034[[#This Row],[Columna10]]+__Anonymous_Sheet_DB__034[[#This Row],[Columna8]]</f>
        <v>-2</v>
      </c>
    </row>
    <row r="7" spans="1:12" s="3" customFormat="1" ht="30" customHeight="1">
      <c r="A7" s="10">
        <v>4</v>
      </c>
      <c r="B7" s="29" t="s">
        <v>178</v>
      </c>
      <c r="C7" s="30" t="s">
        <v>41</v>
      </c>
      <c r="D7" s="31"/>
      <c r="E7" s="31"/>
      <c r="F7" s="7">
        <v>135</v>
      </c>
      <c r="G7" s="7">
        <v>2</v>
      </c>
      <c r="H7" s="7"/>
      <c r="I7" s="7"/>
      <c r="J7" s="8">
        <f>__Anonymous_Sheet_DB__034[[#This Row],[Columna7]]+__Anonymous_Sheet_DB__034[[#This Row],[Columna9]]+__Anonymous_Sheet_DB__034[[#This Row],[Columna11]]</f>
        <v>135</v>
      </c>
      <c r="K7" s="9">
        <f>__Anonymous_Sheet_DB__034[[#This Row],[Columna12]]+__Anonymous_Sheet_DB__034[[#This Row],[Columna10]]+__Anonymous_Sheet_DB__034[[#This Row],[Columna8]]</f>
        <v>2</v>
      </c>
    </row>
    <row r="8" spans="1:12" s="3" customFormat="1" ht="30" customHeight="1">
      <c r="A8" s="4">
        <v>5</v>
      </c>
      <c r="B8" s="29" t="s">
        <v>131</v>
      </c>
      <c r="C8" s="101" t="s">
        <v>41</v>
      </c>
      <c r="D8" s="102"/>
      <c r="E8" s="103"/>
      <c r="F8" s="104">
        <v>130</v>
      </c>
      <c r="G8" s="7">
        <v>1</v>
      </c>
      <c r="H8" s="7"/>
      <c r="I8" s="7"/>
      <c r="J8" s="8">
        <f>__Anonymous_Sheet_DB__034[[#This Row],[Columna7]]+__Anonymous_Sheet_DB__034[[#This Row],[Columna9]]+__Anonymous_Sheet_DB__034[[#This Row],[Columna11]]</f>
        <v>130</v>
      </c>
      <c r="K8" s="9">
        <f>__Anonymous_Sheet_DB__034[[#This Row],[Columna12]]+__Anonymous_Sheet_DB__034[[#This Row],[Columna10]]+__Anonymous_Sheet_DB__034[[#This Row],[Columna8]]</f>
        <v>1</v>
      </c>
    </row>
    <row r="9" spans="1:12" s="3" customFormat="1" ht="35.1" customHeight="1">
      <c r="A9" s="41">
        <v>6</v>
      </c>
      <c r="B9" s="29" t="s">
        <v>179</v>
      </c>
      <c r="C9" s="30" t="s">
        <v>41</v>
      </c>
      <c r="D9" s="31"/>
      <c r="E9" s="31"/>
      <c r="F9" s="7">
        <v>125</v>
      </c>
      <c r="G9" s="7">
        <v>-4</v>
      </c>
      <c r="H9" s="7"/>
      <c r="I9" s="7"/>
      <c r="J9" s="8">
        <f>__Anonymous_Sheet_DB__034[[#This Row],[Columna7]]+__Anonymous_Sheet_DB__034[[#This Row],[Columna9]]+__Anonymous_Sheet_DB__034[[#This Row],[Columna11]]</f>
        <v>125</v>
      </c>
      <c r="K9" s="9">
        <f>__Anonymous_Sheet_DB__034[[#This Row],[Columna12]]+__Anonymous_Sheet_DB__034[[#This Row],[Columna10]]+__Anonymous_Sheet_DB__034[[#This Row],[Columna8]]</f>
        <v>-4</v>
      </c>
    </row>
    <row r="10" spans="1:12" ht="35.1" customHeight="1">
      <c r="A10" s="100">
        <v>7</v>
      </c>
      <c r="B10" s="29" t="s">
        <v>132</v>
      </c>
      <c r="C10" s="30" t="s">
        <v>41</v>
      </c>
      <c r="D10" s="31"/>
      <c r="E10" s="31"/>
      <c r="F10" s="7">
        <v>125</v>
      </c>
      <c r="G10" s="7">
        <v>-4</v>
      </c>
      <c r="H10" s="7"/>
      <c r="I10" s="7"/>
      <c r="J10" s="8">
        <f>__Anonymous_Sheet_DB__034[[#This Row],[Columna7]]+__Anonymous_Sheet_DB__034[[#This Row],[Columna9]]+__Anonymous_Sheet_DB__034[[#This Row],[Columna11]]</f>
        <v>125</v>
      </c>
      <c r="K10" s="9">
        <f>__Anonymous_Sheet_DB__034[[#This Row],[Columna12]]+__Anonymous_Sheet_DB__034[[#This Row],[Columna10]]+__Anonymous_Sheet_DB__034[[#This Row],[Columna8]]</f>
        <v>-4</v>
      </c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96634-7DD4-1740-8530-E748F21E2ED1}">
  <sheetPr>
    <tabColor theme="5" tint="0.59999389629810485"/>
  </sheetPr>
  <dimension ref="A1:L9"/>
  <sheetViews>
    <sheetView zoomScale="99" zoomScaleNormal="99" workbookViewId="0">
      <selection activeCell="B4" sqref="B4:C5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24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3"/>
      <c r="B3" s="163"/>
      <c r="C3" s="164"/>
      <c r="D3" s="166"/>
      <c r="E3" s="166"/>
      <c r="F3" s="166"/>
      <c r="G3" s="166"/>
      <c r="H3" s="166"/>
      <c r="I3" s="166"/>
      <c r="J3" s="165"/>
      <c r="K3" s="165"/>
      <c r="L3" s="2"/>
    </row>
    <row r="4" spans="1:12" s="3" customFormat="1" ht="30" customHeight="1">
      <c r="A4" s="4">
        <v>1</v>
      </c>
      <c r="B4" s="132" t="s">
        <v>91</v>
      </c>
      <c r="C4" s="133" t="s">
        <v>93</v>
      </c>
      <c r="D4" s="134">
        <v>135</v>
      </c>
      <c r="E4" s="134">
        <v>-2</v>
      </c>
      <c r="F4" s="134">
        <v>135</v>
      </c>
      <c r="G4" s="134">
        <v>0</v>
      </c>
      <c r="H4" s="134">
        <v>140</v>
      </c>
      <c r="I4" s="134">
        <v>0</v>
      </c>
      <c r="J4" s="135">
        <f>__Anonymous_Sheet_DB__0345[[#This Row],[Columna7]]+__Anonymous_Sheet_DB__0345[[#This Row],[Columna9]]+__Anonymous_Sheet_DB__0345[[#This Row],[Columna11]]</f>
        <v>410</v>
      </c>
      <c r="K4" s="136">
        <f>__Anonymous_Sheet_DB__0345[[#This Row],[Columna12]]+__Anonymous_Sheet_DB__0345[[#This Row],[Columna10]]+__Anonymous_Sheet_DB__0345[[#This Row],[Columna8]]</f>
        <v>-2</v>
      </c>
      <c r="L4" s="2"/>
    </row>
    <row r="5" spans="1:12" s="3" customFormat="1" ht="30" customHeight="1">
      <c r="A5" s="10">
        <v>2</v>
      </c>
      <c r="B5" s="132" t="s">
        <v>94</v>
      </c>
      <c r="C5" s="133" t="s">
        <v>64</v>
      </c>
      <c r="D5" s="134">
        <v>135</v>
      </c>
      <c r="E5" s="134">
        <v>-6</v>
      </c>
      <c r="F5" s="134">
        <v>130</v>
      </c>
      <c r="G5" s="134">
        <v>-4</v>
      </c>
      <c r="H5" s="134">
        <v>135</v>
      </c>
      <c r="I5" s="134">
        <v>-4</v>
      </c>
      <c r="J5" s="135">
        <f>__Anonymous_Sheet_DB__0345[[#This Row],[Columna7]]+__Anonymous_Sheet_DB__0345[[#This Row],[Columna9]]+__Anonymous_Sheet_DB__0345[[#This Row],[Columna11]]</f>
        <v>400</v>
      </c>
      <c r="K5" s="136">
        <f>__Anonymous_Sheet_DB__0345[[#This Row],[Columna12]]+__Anonymous_Sheet_DB__0345[[#This Row],[Columna10]]+__Anonymous_Sheet_DB__0345[[#This Row],[Columna8]]</f>
        <v>-14</v>
      </c>
    </row>
    <row r="6" spans="1:12" s="3" customFormat="1" ht="30" customHeight="1">
      <c r="A6" s="4">
        <v>3</v>
      </c>
      <c r="B6" s="132" t="s">
        <v>89</v>
      </c>
      <c r="C6" s="133" t="s">
        <v>90</v>
      </c>
      <c r="D6" s="134">
        <v>150</v>
      </c>
      <c r="E6" s="134">
        <v>5</v>
      </c>
      <c r="F6" s="134">
        <v>140</v>
      </c>
      <c r="G6" s="134">
        <v>1</v>
      </c>
      <c r="H6" s="134"/>
      <c r="I6" s="134"/>
      <c r="J6" s="135">
        <f>__Anonymous_Sheet_DB__0345[[#This Row],[Columna7]]+__Anonymous_Sheet_DB__0345[[#This Row],[Columna9]]+__Anonymous_Sheet_DB__0345[[#This Row],[Columna11]]</f>
        <v>290</v>
      </c>
      <c r="K6" s="136">
        <f>__Anonymous_Sheet_DB__0345[[#This Row],[Columna12]]+__Anonymous_Sheet_DB__0345[[#This Row],[Columna10]]+__Anonymous_Sheet_DB__0345[[#This Row],[Columna8]]</f>
        <v>6</v>
      </c>
    </row>
    <row r="7" spans="1:12" s="3" customFormat="1" ht="30" customHeight="1">
      <c r="A7" s="4">
        <v>4</v>
      </c>
      <c r="B7" s="29" t="s">
        <v>180</v>
      </c>
      <c r="C7" s="30" t="s">
        <v>181</v>
      </c>
      <c r="D7" s="31"/>
      <c r="E7" s="31"/>
      <c r="F7" s="7">
        <v>135</v>
      </c>
      <c r="G7" s="7">
        <v>1</v>
      </c>
      <c r="H7" s="7">
        <v>150</v>
      </c>
      <c r="I7" s="7">
        <v>4</v>
      </c>
      <c r="J7" s="8">
        <f>__Anonymous_Sheet_DB__0345[[#This Row],[Columna7]]+__Anonymous_Sheet_DB__0345[[#This Row],[Columna9]]+__Anonymous_Sheet_DB__0345[[#This Row],[Columna11]]</f>
        <v>285</v>
      </c>
      <c r="K7" s="9">
        <f>__Anonymous_Sheet_DB__0345[[#This Row],[Columna12]]+__Anonymous_Sheet_DB__0345[[#This Row],[Columna10]]+__Anonymous_Sheet_DB__0345[[#This Row],[Columna8]]</f>
        <v>5</v>
      </c>
    </row>
    <row r="8" spans="1:12" s="3" customFormat="1" ht="30" customHeight="1">
      <c r="A8" s="41">
        <v>5</v>
      </c>
      <c r="B8" s="29" t="s">
        <v>150</v>
      </c>
      <c r="C8" s="30" t="s">
        <v>92</v>
      </c>
      <c r="D8" s="31">
        <v>140</v>
      </c>
      <c r="E8" s="31">
        <v>3</v>
      </c>
      <c r="F8" s="7"/>
      <c r="G8" s="7"/>
      <c r="H8" s="7"/>
      <c r="I8" s="7"/>
      <c r="J8" s="8">
        <f>__Anonymous_Sheet_DB__0345[[#This Row],[Columna7]]+__Anonymous_Sheet_DB__0345[[#This Row],[Columna9]]+__Anonymous_Sheet_DB__0345[[#This Row],[Columna11]]</f>
        <v>140</v>
      </c>
      <c r="K8" s="9">
        <f>__Anonymous_Sheet_DB__0345[[#This Row],[Columna12]]+__Anonymous_Sheet_DB__0345[[#This Row],[Columna10]]+__Anonymous_Sheet_DB__0345[[#This Row],[Columna8]]</f>
        <v>3</v>
      </c>
    </row>
    <row r="9" spans="1:12">
      <c r="A9" s="11"/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963A-0402-5048-AF02-6CB74136029A}">
  <sheetPr>
    <tabColor theme="5" tint="0.59999389629810485"/>
  </sheetPr>
  <dimension ref="A1:L19"/>
  <sheetViews>
    <sheetView topLeftCell="A2" zoomScale="95" zoomScaleNormal="95" workbookViewId="0">
      <selection activeCell="B6" sqref="B6:C6"/>
    </sheetView>
  </sheetViews>
  <sheetFormatPr baseColWidth="10" defaultRowHeight="15"/>
  <cols>
    <col min="1" max="1" width="4.77734375" customWidth="1"/>
    <col min="2" max="2" width="24.6640625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25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3"/>
      <c r="B3" s="163"/>
      <c r="C3" s="164"/>
      <c r="D3" s="166"/>
      <c r="E3" s="166"/>
      <c r="F3" s="166"/>
      <c r="G3" s="166"/>
      <c r="H3" s="166"/>
      <c r="I3" s="166"/>
      <c r="J3" s="165"/>
      <c r="K3" s="165"/>
      <c r="L3" s="2"/>
    </row>
    <row r="4" spans="1:12" s="3" customFormat="1" ht="30" customHeight="1">
      <c r="A4" s="4">
        <v>1</v>
      </c>
      <c r="B4" s="81" t="s">
        <v>72</v>
      </c>
      <c r="C4" s="82" t="s">
        <v>41</v>
      </c>
      <c r="D4" s="83">
        <v>140</v>
      </c>
      <c r="E4" s="83">
        <v>3</v>
      </c>
      <c r="F4" s="97">
        <v>130</v>
      </c>
      <c r="G4" s="97">
        <v>0</v>
      </c>
      <c r="H4" s="97">
        <v>135</v>
      </c>
      <c r="I4" s="97">
        <v>0</v>
      </c>
      <c r="J4" s="8">
        <f>__Anonymous_Sheet_DB__03456[[#This Row],[Columna7]]+__Anonymous_Sheet_DB__03456[[#This Row],[Columna9]]+__Anonymous_Sheet_DB__03456[[#This Row],[Columna11]]</f>
        <v>405</v>
      </c>
      <c r="K4" s="9">
        <f>__Anonymous_Sheet_DB__03456[[#This Row],[Columna12]]+__Anonymous_Sheet_DB__03456[[#This Row],[Columna10]]+__Anonymous_Sheet_DB__03456[[#This Row],[Columna8]]</f>
        <v>3</v>
      </c>
      <c r="L4" s="2"/>
    </row>
    <row r="5" spans="1:12" s="3" customFormat="1" ht="30" customHeight="1">
      <c r="A5" s="10">
        <v>2</v>
      </c>
      <c r="B5" s="81" t="s">
        <v>73</v>
      </c>
      <c r="C5" s="82" t="s">
        <v>74</v>
      </c>
      <c r="D5" s="83">
        <v>135</v>
      </c>
      <c r="E5" s="83">
        <v>0</v>
      </c>
      <c r="F5" s="97">
        <v>125</v>
      </c>
      <c r="G5" s="97">
        <v>-2</v>
      </c>
      <c r="H5" s="97">
        <v>125</v>
      </c>
      <c r="I5" s="97">
        <v>1</v>
      </c>
      <c r="J5" s="8">
        <f>__Anonymous_Sheet_DB__03456[[#This Row],[Columna7]]+__Anonymous_Sheet_DB__03456[[#This Row],[Columna9]]+__Anonymous_Sheet_DB__03456[[#This Row],[Columna11]]</f>
        <v>385</v>
      </c>
      <c r="K5" s="9">
        <f>__Anonymous_Sheet_DB__03456[[#This Row],[Columna12]]+__Anonymous_Sheet_DB__03456[[#This Row],[Columna10]]+__Anonymous_Sheet_DB__03456[[#This Row],[Columna8]]</f>
        <v>-1</v>
      </c>
    </row>
    <row r="6" spans="1:12" s="3" customFormat="1" ht="30" customHeight="1">
      <c r="A6" s="10">
        <v>3</v>
      </c>
      <c r="B6" s="81" t="s">
        <v>75</v>
      </c>
      <c r="C6" s="82" t="s">
        <v>241</v>
      </c>
      <c r="D6" s="83">
        <v>130</v>
      </c>
      <c r="E6" s="83">
        <v>0</v>
      </c>
      <c r="F6" s="97">
        <v>150</v>
      </c>
      <c r="G6" s="97">
        <v>7</v>
      </c>
      <c r="H6" s="97"/>
      <c r="I6" s="97"/>
      <c r="J6" s="8">
        <f>__Anonymous_Sheet_DB__03456[[#This Row],[Columna7]]+__Anonymous_Sheet_DB__03456[[#This Row],[Columna9]]+__Anonymous_Sheet_DB__03456[[#This Row],[Columna11]]</f>
        <v>280</v>
      </c>
      <c r="K6" s="9">
        <f>__Anonymous_Sheet_DB__03456[[#This Row],[Columna12]]+__Anonymous_Sheet_DB__03456[[#This Row],[Columna10]]+__Anonymous_Sheet_DB__03456[[#This Row],[Columna8]]</f>
        <v>7</v>
      </c>
    </row>
    <row r="7" spans="1:12" s="3" customFormat="1" ht="30" customHeight="1">
      <c r="A7" s="41">
        <v>4</v>
      </c>
      <c r="B7" s="32" t="s">
        <v>182</v>
      </c>
      <c r="C7" s="30" t="s">
        <v>41</v>
      </c>
      <c r="D7" s="31"/>
      <c r="E7" s="31"/>
      <c r="F7" s="7">
        <v>135</v>
      </c>
      <c r="G7" s="7">
        <v>0</v>
      </c>
      <c r="H7" s="7">
        <v>125</v>
      </c>
      <c r="I7" s="7">
        <v>0</v>
      </c>
      <c r="J7" s="8">
        <f>__Anonymous_Sheet_DB__03456[[#This Row],[Columna7]]+__Anonymous_Sheet_DB__03456[[#This Row],[Columna9]]+__Anonymous_Sheet_DB__03456[[#This Row],[Columna11]]</f>
        <v>260</v>
      </c>
      <c r="K7" s="9">
        <f>__Anonymous_Sheet_DB__03456[[#This Row],[Columna12]]+__Anonymous_Sheet_DB__03456[[#This Row],[Columna10]]+__Anonymous_Sheet_DB__03456[[#This Row],[Columna8]]</f>
        <v>0</v>
      </c>
    </row>
    <row r="8" spans="1:12" s="3" customFormat="1" ht="30" customHeight="1">
      <c r="A8" s="42">
        <v>5</v>
      </c>
      <c r="B8" s="32" t="s">
        <v>77</v>
      </c>
      <c r="C8" s="30" t="s">
        <v>67</v>
      </c>
      <c r="D8" s="31">
        <v>130</v>
      </c>
      <c r="E8" s="31">
        <v>-1</v>
      </c>
      <c r="F8" s="7"/>
      <c r="G8" s="7"/>
      <c r="H8" s="7">
        <v>130</v>
      </c>
      <c r="I8" s="7">
        <v>1</v>
      </c>
      <c r="J8" s="8">
        <f>__Anonymous_Sheet_DB__03456[[#This Row],[Columna7]]+__Anonymous_Sheet_DB__03456[[#This Row],[Columna9]]+__Anonymous_Sheet_DB__03456[[#This Row],[Columna11]]</f>
        <v>260</v>
      </c>
      <c r="K8" s="9">
        <f>__Anonymous_Sheet_DB__03456[[#This Row],[Columna12]]+__Anonymous_Sheet_DB__03456[[#This Row],[Columna10]]+__Anonymous_Sheet_DB__03456[[#This Row],[Columna8]]</f>
        <v>0</v>
      </c>
    </row>
    <row r="9" spans="1:12" ht="30" customHeight="1">
      <c r="A9" s="43">
        <v>6</v>
      </c>
      <c r="B9" s="33" t="s">
        <v>76</v>
      </c>
      <c r="C9" s="106" t="s">
        <v>41</v>
      </c>
      <c r="D9" s="31">
        <v>130</v>
      </c>
      <c r="E9" s="31">
        <v>0</v>
      </c>
      <c r="F9" s="7"/>
      <c r="G9" s="7"/>
      <c r="H9" s="7"/>
      <c r="I9" s="7"/>
      <c r="J9" s="16">
        <f>__Anonymous_Sheet_DB__03456[[#This Row],[Columna7]]+__Anonymous_Sheet_DB__03456[[#This Row],[Columna9]]+__Anonymous_Sheet_DB__03456[[#This Row],[Columna11]]</f>
        <v>130</v>
      </c>
      <c r="K9" s="17">
        <f>__Anonymous_Sheet_DB__03456[[#This Row],[Columna12]]+__Anonymous_Sheet_DB__03456[[#This Row],[Columna10]]+__Anonymous_Sheet_DB__03456[[#This Row],[Columna8]]</f>
        <v>0</v>
      </c>
    </row>
    <row r="10" spans="1:12" ht="30" customHeight="1">
      <c r="A10" s="53">
        <v>7</v>
      </c>
      <c r="B10" s="33" t="s">
        <v>183</v>
      </c>
      <c r="C10" s="106" t="s">
        <v>80</v>
      </c>
      <c r="D10" s="54"/>
      <c r="E10" s="54"/>
      <c r="F10" s="55">
        <v>130</v>
      </c>
      <c r="G10" s="55">
        <v>0</v>
      </c>
      <c r="H10" s="55"/>
      <c r="I10" s="55"/>
      <c r="J10" s="16">
        <f>__Anonymous_Sheet_DB__03456[[#This Row],[Columna7]]+__Anonymous_Sheet_DB__03456[[#This Row],[Columna9]]+__Anonymous_Sheet_DB__03456[[#This Row],[Columna11]]</f>
        <v>130</v>
      </c>
      <c r="K10" s="17">
        <f>__Anonymous_Sheet_DB__03456[[#This Row],[Columna12]]+__Anonymous_Sheet_DB__03456[[#This Row],[Columna10]]+__Anonymous_Sheet_DB__03456[[#This Row],[Columna8]]</f>
        <v>0</v>
      </c>
    </row>
    <row r="11" spans="1:12" ht="30" customHeight="1">
      <c r="A11" s="42">
        <v>8</v>
      </c>
      <c r="B11" s="59" t="s">
        <v>184</v>
      </c>
      <c r="C11" s="60" t="s">
        <v>41</v>
      </c>
      <c r="D11" s="61"/>
      <c r="E11" s="54"/>
      <c r="F11" s="55">
        <v>130</v>
      </c>
      <c r="G11" s="55">
        <v>0</v>
      </c>
      <c r="H11" s="55"/>
      <c r="I11" s="55"/>
      <c r="J11" s="62">
        <f>__Anonymous_Sheet_DB__03456[[#This Row],[Columna7]]+__Anonymous_Sheet_DB__03456[[#This Row],[Columna9]]+__Anonymous_Sheet_DB__03456[[#This Row],[Columna11]]</f>
        <v>130</v>
      </c>
      <c r="K11" s="63">
        <f>__Anonymous_Sheet_DB__03456[[#This Row],[Columna12]]+__Anonymous_Sheet_DB__03456[[#This Row],[Columna10]]+__Anonymous_Sheet_DB__03456[[#This Row],[Columna8]]</f>
        <v>0</v>
      </c>
    </row>
    <row r="12" spans="1:12" ht="30" customHeight="1">
      <c r="A12" s="43">
        <v>9</v>
      </c>
      <c r="B12" s="59" t="s">
        <v>185</v>
      </c>
      <c r="C12" s="60" t="s">
        <v>186</v>
      </c>
      <c r="D12" s="61"/>
      <c r="E12" s="54"/>
      <c r="F12" s="55">
        <v>130</v>
      </c>
      <c r="G12" s="55"/>
      <c r="H12" s="55"/>
      <c r="I12" s="55"/>
      <c r="J12" s="62">
        <f>__Anonymous_Sheet_DB__03456[[#This Row],[Columna7]]+__Anonymous_Sheet_DB__03456[[#This Row],[Columna9]]+__Anonymous_Sheet_DB__03456[[#This Row],[Columna11]]</f>
        <v>130</v>
      </c>
      <c r="K12" s="63">
        <f>__Anonymous_Sheet_DB__03456[[#This Row],[Columna12]]+__Anonymous_Sheet_DB__03456[[#This Row],[Columna10]]+__Anonymous_Sheet_DB__03456[[#This Row],[Columna8]]</f>
        <v>0</v>
      </c>
    </row>
    <row r="13" spans="1:12" ht="30" customHeight="1">
      <c r="A13" s="53">
        <v>10</v>
      </c>
      <c r="B13" s="59" t="s">
        <v>78</v>
      </c>
      <c r="C13" s="60" t="s">
        <v>79</v>
      </c>
      <c r="D13" s="61">
        <v>130</v>
      </c>
      <c r="E13" s="54">
        <v>-2</v>
      </c>
      <c r="F13" s="55"/>
      <c r="G13" s="55"/>
      <c r="H13" s="55"/>
      <c r="I13" s="55"/>
      <c r="J13" s="62">
        <f>__Anonymous_Sheet_DB__03456[[#This Row],[Columna7]]+__Anonymous_Sheet_DB__03456[[#This Row],[Columna9]]+__Anonymous_Sheet_DB__03456[[#This Row],[Columna11]]</f>
        <v>130</v>
      </c>
      <c r="K13" s="63">
        <f>__Anonymous_Sheet_DB__03456[[#This Row],[Columna12]]+__Anonymous_Sheet_DB__03456[[#This Row],[Columna10]]+__Anonymous_Sheet_DB__03456[[#This Row],[Columna8]]</f>
        <v>-2</v>
      </c>
    </row>
    <row r="14" spans="1:12" ht="30" customHeight="1">
      <c r="A14" s="43">
        <v>11</v>
      </c>
      <c r="B14" s="59" t="s">
        <v>154</v>
      </c>
      <c r="C14" s="60" t="s">
        <v>80</v>
      </c>
      <c r="D14" s="61">
        <v>125</v>
      </c>
      <c r="E14" s="54">
        <v>-3</v>
      </c>
      <c r="F14" s="55"/>
      <c r="G14" s="55"/>
      <c r="H14" s="55"/>
      <c r="I14" s="55"/>
      <c r="J14" s="62">
        <f>__Anonymous_Sheet_DB__03456[[#This Row],[Columna7]]+__Anonymous_Sheet_DB__03456[[#This Row],[Columna9]]+__Anonymous_Sheet_DB__03456[[#This Row],[Columna11]]</f>
        <v>125</v>
      </c>
      <c r="K14" s="63">
        <f>__Anonymous_Sheet_DB__03456[[#This Row],[Columna12]]+__Anonymous_Sheet_DB__03456[[#This Row],[Columna10]]+__Anonymous_Sheet_DB__03456[[#This Row],[Columna8]]</f>
        <v>-3</v>
      </c>
    </row>
    <row r="15" spans="1:12" ht="30" customHeight="1">
      <c r="A15" s="42">
        <v>12</v>
      </c>
      <c r="B15" s="59" t="s">
        <v>81</v>
      </c>
      <c r="C15" s="60" t="s">
        <v>67</v>
      </c>
      <c r="D15" s="61">
        <v>125</v>
      </c>
      <c r="E15" s="54">
        <v>-4</v>
      </c>
      <c r="F15" s="55"/>
      <c r="G15" s="55"/>
      <c r="H15" s="55"/>
      <c r="I15" s="55"/>
      <c r="J15" s="62">
        <f>__Anonymous_Sheet_DB__03456[[#This Row],[Columna7]]+__Anonymous_Sheet_DB__03456[[#This Row],[Columna9]]+__Anonymous_Sheet_DB__03456[[#This Row],[Columna11]]</f>
        <v>125</v>
      </c>
      <c r="K15" s="63">
        <f>__Anonymous_Sheet_DB__03456[[#This Row],[Columna12]]+__Anonymous_Sheet_DB__03456[[#This Row],[Columna10]]+__Anonymous_Sheet_DB__03456[[#This Row],[Columna8]]</f>
        <v>-4</v>
      </c>
    </row>
    <row r="16" spans="1:12" ht="30" customHeight="1">
      <c r="A16" s="42">
        <v>13</v>
      </c>
      <c r="B16" s="59" t="s">
        <v>82</v>
      </c>
      <c r="C16" s="60" t="s">
        <v>51</v>
      </c>
      <c r="D16" s="61">
        <v>125</v>
      </c>
      <c r="E16" s="54">
        <v>-4</v>
      </c>
      <c r="F16" s="55"/>
      <c r="G16" s="55"/>
      <c r="H16" s="55"/>
      <c r="I16" s="55"/>
      <c r="J16" s="62">
        <f>__Anonymous_Sheet_DB__03456[[#This Row],[Columna7]]+__Anonymous_Sheet_DB__03456[[#This Row],[Columna9]]+__Anonymous_Sheet_DB__03456[[#This Row],[Columna11]]</f>
        <v>125</v>
      </c>
      <c r="K16" s="63">
        <f>__Anonymous_Sheet_DB__03456[[#This Row],[Columna12]]+__Anonymous_Sheet_DB__03456[[#This Row],[Columna10]]+__Anonymous_Sheet_DB__03456[[#This Row],[Columna8]]</f>
        <v>-4</v>
      </c>
    </row>
    <row r="17" spans="1:11" ht="30" customHeight="1">
      <c r="A17" s="43">
        <v>14</v>
      </c>
      <c r="B17" s="59" t="s">
        <v>187</v>
      </c>
      <c r="C17" s="60" t="s">
        <v>188</v>
      </c>
      <c r="D17" s="61"/>
      <c r="E17" s="54"/>
      <c r="F17" s="55">
        <v>125</v>
      </c>
      <c r="G17" s="55">
        <v>-4</v>
      </c>
      <c r="H17" s="55"/>
      <c r="I17" s="55"/>
      <c r="J17" s="62">
        <f>__Anonymous_Sheet_DB__03456[[#This Row],[Columna7]]+__Anonymous_Sheet_DB__03456[[#This Row],[Columna9]]+__Anonymous_Sheet_DB__03456[[#This Row],[Columna11]]</f>
        <v>125</v>
      </c>
      <c r="K17" s="63">
        <f>__Anonymous_Sheet_DB__03456[[#This Row],[Columna12]]+__Anonymous_Sheet_DB__03456[[#This Row],[Columna10]]+__Anonymous_Sheet_DB__03456[[#This Row],[Columna8]]</f>
        <v>-4</v>
      </c>
    </row>
    <row r="18" spans="1:11" ht="30" customHeight="1">
      <c r="A18" s="42">
        <v>15</v>
      </c>
      <c r="B18" s="59" t="s">
        <v>189</v>
      </c>
      <c r="C18" s="30" t="s">
        <v>67</v>
      </c>
      <c r="D18" s="61"/>
      <c r="E18" s="54"/>
      <c r="F18" s="55">
        <v>115</v>
      </c>
      <c r="G18" s="55">
        <v>-5</v>
      </c>
      <c r="H18" s="55"/>
      <c r="I18" s="55"/>
      <c r="J18" s="62">
        <f>__Anonymous_Sheet_DB__03456[[#This Row],[Columna7]]+__Anonymous_Sheet_DB__03456[[#This Row],[Columna9]]+__Anonymous_Sheet_DB__03456[[#This Row],[Columna11]]</f>
        <v>115</v>
      </c>
      <c r="K18" s="63">
        <f>__Anonymous_Sheet_DB__03456[[#This Row],[Columna12]]+__Anonymous_Sheet_DB__03456[[#This Row],[Columna10]]+__Anonymous_Sheet_DB__03456[[#This Row],[Columna8]]</f>
        <v>-5</v>
      </c>
    </row>
    <row r="19" spans="1:11" ht="30">
      <c r="A19" s="131">
        <v>16</v>
      </c>
      <c r="B19" s="33" t="s">
        <v>292</v>
      </c>
      <c r="C19" s="106" t="s">
        <v>45</v>
      </c>
      <c r="D19" s="105"/>
      <c r="E19" s="31"/>
      <c r="F19" s="7"/>
      <c r="G19" s="7"/>
      <c r="H19" s="7">
        <v>115</v>
      </c>
      <c r="I19" s="7">
        <v>-6</v>
      </c>
      <c r="J19" s="16">
        <f>__Anonymous_Sheet_DB__03456[[#This Row],[Columna7]]+__Anonymous_Sheet_DB__03456[[#This Row],[Columna9]]+__Anonymous_Sheet_DB__03456[[#This Row],[Columna11]]</f>
        <v>115</v>
      </c>
      <c r="K19" s="17">
        <f>__Anonymous_Sheet_DB__03456[[#This Row],[Columna12]]+__Anonymous_Sheet_DB__03456[[#This Row],[Columna10]]+__Anonymous_Sheet_DB__03456[[#This Row],[Columna8]]</f>
        <v>-6</v>
      </c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0606-EFCB-E542-BCA0-D3D174D75E2C}">
  <sheetPr>
    <tabColor theme="5" tint="0.59999389629810485"/>
  </sheetPr>
  <dimension ref="A1:L16"/>
  <sheetViews>
    <sheetView zoomScale="96" zoomScaleNormal="96" workbookViewId="0">
      <selection activeCell="B6" sqref="B6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26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3"/>
      <c r="B3" s="163"/>
      <c r="C3" s="164"/>
      <c r="D3" s="166"/>
      <c r="E3" s="166"/>
      <c r="F3" s="166"/>
      <c r="G3" s="166"/>
      <c r="H3" s="166"/>
      <c r="I3" s="166"/>
      <c r="J3" s="165"/>
      <c r="K3" s="165"/>
      <c r="L3" s="2"/>
    </row>
    <row r="4" spans="1:12" s="3" customFormat="1" ht="30" customHeight="1">
      <c r="A4" s="4">
        <v>1</v>
      </c>
      <c r="B4" s="137" t="s">
        <v>101</v>
      </c>
      <c r="C4" s="111" t="s">
        <v>99</v>
      </c>
      <c r="D4" s="112">
        <v>130</v>
      </c>
      <c r="E4" s="112">
        <v>-3</v>
      </c>
      <c r="F4" s="138">
        <v>130</v>
      </c>
      <c r="G4" s="138">
        <v>-2</v>
      </c>
      <c r="H4" s="138">
        <v>140</v>
      </c>
      <c r="I4" s="138"/>
      <c r="J4" s="38">
        <f>__Anonymous_Sheet_DB__034567[[#This Row],[Columna7]]+__Anonymous_Sheet_DB__034567[[#This Row],[Columna9]]+__Anonymous_Sheet_DB__034567[[#This Row],[Columna11]]</f>
        <v>400</v>
      </c>
      <c r="K4" s="39">
        <f>__Anonymous_Sheet_DB__034567[[#This Row],[Columna12]]+__Anonymous_Sheet_DB__034567[[#This Row],[Columna10]]+__Anonymous_Sheet_DB__034567[[#This Row],[Columna8]]</f>
        <v>-5</v>
      </c>
      <c r="L4" s="2"/>
    </row>
    <row r="5" spans="1:12" s="3" customFormat="1" ht="30" customHeight="1">
      <c r="A5" s="10">
        <v>2</v>
      </c>
      <c r="B5" s="137" t="s">
        <v>95</v>
      </c>
      <c r="C5" s="111" t="s">
        <v>93</v>
      </c>
      <c r="D5" s="112">
        <v>150</v>
      </c>
      <c r="E5" s="112">
        <v>8</v>
      </c>
      <c r="F5" s="138">
        <v>150</v>
      </c>
      <c r="G5" s="138">
        <v>7</v>
      </c>
      <c r="H5" s="138"/>
      <c r="I5" s="138"/>
      <c r="J5" s="38">
        <f>__Anonymous_Sheet_DB__034567[[#This Row],[Columna7]]+__Anonymous_Sheet_DB__034567[[#This Row],[Columna9]]+__Anonymous_Sheet_DB__034567[[#This Row],[Columna11]]</f>
        <v>300</v>
      </c>
      <c r="K5" s="39">
        <f>__Anonymous_Sheet_DB__034567[[#This Row],[Columna12]]+__Anonymous_Sheet_DB__034567[[#This Row],[Columna10]]+__Anonymous_Sheet_DB__034567[[#This Row],[Columna8]]</f>
        <v>15</v>
      </c>
    </row>
    <row r="6" spans="1:12" s="3" customFormat="1" ht="30" customHeight="1">
      <c r="A6" s="4">
        <v>3</v>
      </c>
      <c r="B6" s="137" t="s">
        <v>96</v>
      </c>
      <c r="C6" s="111" t="s">
        <v>64</v>
      </c>
      <c r="D6" s="112">
        <v>140</v>
      </c>
      <c r="E6" s="112">
        <v>2</v>
      </c>
      <c r="F6" s="138">
        <v>140</v>
      </c>
      <c r="G6" s="138">
        <v>4</v>
      </c>
      <c r="H6" s="138"/>
      <c r="I6" s="138"/>
      <c r="J6" s="38">
        <f>__Anonymous_Sheet_DB__034567[[#This Row],[Columna7]]+__Anonymous_Sheet_DB__034567[[#This Row],[Columna9]]+__Anonymous_Sheet_DB__034567[[#This Row],[Columna11]]</f>
        <v>280</v>
      </c>
      <c r="K6" s="39">
        <f>__Anonymous_Sheet_DB__034567[[#This Row],[Columna12]]+__Anonymous_Sheet_DB__034567[[#This Row],[Columna10]]+__Anonymous_Sheet_DB__034567[[#This Row],[Columna8]]</f>
        <v>6</v>
      </c>
    </row>
    <row r="7" spans="1:12" s="3" customFormat="1" ht="30" customHeight="1">
      <c r="A7" s="10">
        <v>4</v>
      </c>
      <c r="B7" s="34" t="s">
        <v>192</v>
      </c>
      <c r="C7" s="35" t="s">
        <v>193</v>
      </c>
      <c r="D7" s="36"/>
      <c r="E7" s="36"/>
      <c r="F7" s="37">
        <v>135</v>
      </c>
      <c r="G7" s="37">
        <v>2</v>
      </c>
      <c r="H7" s="37">
        <v>135</v>
      </c>
      <c r="I7" s="37">
        <v>3</v>
      </c>
      <c r="J7" s="38">
        <f>__Anonymous_Sheet_DB__034567[[#This Row],[Columna7]]+__Anonymous_Sheet_DB__034567[[#This Row],[Columna9]]+__Anonymous_Sheet_DB__034567[[#This Row],[Columna11]]</f>
        <v>270</v>
      </c>
      <c r="K7" s="39">
        <f>__Anonymous_Sheet_DB__034567[[#This Row],[Columna12]]+__Anonymous_Sheet_DB__034567[[#This Row],[Columna10]]+__Anonymous_Sheet_DB__034567[[#This Row],[Columna8]]</f>
        <v>5</v>
      </c>
    </row>
    <row r="8" spans="1:12" s="3" customFormat="1" ht="30" customHeight="1">
      <c r="A8" s="4">
        <v>5</v>
      </c>
      <c r="B8" s="29" t="s">
        <v>196</v>
      </c>
      <c r="C8" s="30" t="s">
        <v>197</v>
      </c>
      <c r="D8" s="31"/>
      <c r="E8" s="31"/>
      <c r="F8" s="7">
        <v>125</v>
      </c>
      <c r="G8" s="7">
        <v>-6</v>
      </c>
      <c r="H8" s="7">
        <v>130</v>
      </c>
      <c r="I8" s="7">
        <v>-2</v>
      </c>
      <c r="J8" s="38">
        <f>__Anonymous_Sheet_DB__034567[[#This Row],[Columna7]]+__Anonymous_Sheet_DB__034567[[#This Row],[Columna9]]+__Anonymous_Sheet_DB__034567[[#This Row],[Columna11]]</f>
        <v>255</v>
      </c>
      <c r="K8" s="39">
        <f>__Anonymous_Sheet_DB__034567[[#This Row],[Columna12]]+__Anonymous_Sheet_DB__034567[[#This Row],[Columna10]]+__Anonymous_Sheet_DB__034567[[#This Row],[Columna8]]</f>
        <v>-8</v>
      </c>
    </row>
    <row r="9" spans="1:12" s="3" customFormat="1" ht="30" customHeight="1">
      <c r="A9" s="4">
        <v>6</v>
      </c>
      <c r="B9" s="29" t="s">
        <v>293</v>
      </c>
      <c r="C9" s="30" t="s">
        <v>186</v>
      </c>
      <c r="D9" s="31"/>
      <c r="E9" s="31"/>
      <c r="F9" s="7"/>
      <c r="G9" s="7"/>
      <c r="H9" s="7">
        <v>150</v>
      </c>
      <c r="I9" s="7">
        <v>6</v>
      </c>
      <c r="J9" s="38">
        <f>__Anonymous_Sheet_DB__034567[[#This Row],[Columna7]]+__Anonymous_Sheet_DB__034567[[#This Row],[Columna9]]+__Anonymous_Sheet_DB__034567[[#This Row],[Columna11]]</f>
        <v>150</v>
      </c>
      <c r="K9" s="39">
        <f>__Anonymous_Sheet_DB__034567[[#This Row],[Columna12]]+__Anonymous_Sheet_DB__034567[[#This Row],[Columna10]]+__Anonymous_Sheet_DB__034567[[#This Row],[Columna8]]</f>
        <v>6</v>
      </c>
    </row>
    <row r="10" spans="1:12" s="3" customFormat="1" ht="30" customHeight="1">
      <c r="A10" s="4">
        <v>7</v>
      </c>
      <c r="B10" s="29" t="s">
        <v>190</v>
      </c>
      <c r="C10" s="30" t="s">
        <v>191</v>
      </c>
      <c r="D10" s="31"/>
      <c r="E10" s="31"/>
      <c r="F10" s="7">
        <v>135</v>
      </c>
      <c r="G10" s="7">
        <v>3</v>
      </c>
      <c r="H10" s="7"/>
      <c r="I10" s="7"/>
      <c r="J10" s="8">
        <f>__Anonymous_Sheet_DB__034567[[#This Row],[Columna7]]+__Anonymous_Sheet_DB__034567[[#This Row],[Columna9]]+__Anonymous_Sheet_DB__034567[[#This Row],[Columna11]]</f>
        <v>135</v>
      </c>
      <c r="K10" s="9">
        <f>__Anonymous_Sheet_DB__034567[[#This Row],[Columna12]]+__Anonymous_Sheet_DB__034567[[#This Row],[Columna10]]+__Anonymous_Sheet_DB__034567[[#This Row],[Columna8]]</f>
        <v>3</v>
      </c>
    </row>
    <row r="11" spans="1:12" s="3" customFormat="1" ht="30" customHeight="1">
      <c r="A11" s="4">
        <v>8</v>
      </c>
      <c r="B11" s="34" t="s">
        <v>97</v>
      </c>
      <c r="C11" s="35" t="s">
        <v>64</v>
      </c>
      <c r="D11" s="36">
        <v>135</v>
      </c>
      <c r="E11" s="36">
        <v>2</v>
      </c>
      <c r="F11" s="37"/>
      <c r="G11" s="37"/>
      <c r="H11" s="37"/>
      <c r="I11" s="37"/>
      <c r="J11" s="38">
        <f>__Anonymous_Sheet_DB__034567[[#This Row],[Columna7]]+__Anonymous_Sheet_DB__034567[[#This Row],[Columna9]]+__Anonymous_Sheet_DB__034567[[#This Row],[Columna11]]</f>
        <v>135</v>
      </c>
      <c r="K11" s="39">
        <f>__Anonymous_Sheet_DB__034567[[#This Row],[Columna12]]+__Anonymous_Sheet_DB__034567[[#This Row],[Columna10]]+__Anonymous_Sheet_DB__034567[[#This Row],[Columna8]]</f>
        <v>2</v>
      </c>
    </row>
    <row r="12" spans="1:12" ht="30" customHeight="1">
      <c r="A12" s="4">
        <v>9</v>
      </c>
      <c r="B12" s="34" t="s">
        <v>98</v>
      </c>
      <c r="C12" s="35" t="s">
        <v>99</v>
      </c>
      <c r="D12" s="36">
        <v>135</v>
      </c>
      <c r="E12" s="36">
        <v>1</v>
      </c>
      <c r="F12" s="37"/>
      <c r="G12" s="37"/>
      <c r="H12" s="37"/>
      <c r="I12" s="37"/>
      <c r="J12" s="38">
        <f>__Anonymous_Sheet_DB__034567[[#This Row],[Columna7]]+__Anonymous_Sheet_DB__034567[[#This Row],[Columna9]]+__Anonymous_Sheet_DB__034567[[#This Row],[Columna11]]</f>
        <v>135</v>
      </c>
      <c r="K12" s="39">
        <f>__Anonymous_Sheet_DB__034567[[#This Row],[Columna12]]+__Anonymous_Sheet_DB__034567[[#This Row],[Columna10]]+__Anonymous_Sheet_DB__034567[[#This Row],[Columna8]]</f>
        <v>1</v>
      </c>
    </row>
    <row r="13" spans="1:12" ht="30" customHeight="1">
      <c r="A13" s="4">
        <v>10</v>
      </c>
      <c r="B13" s="34" t="s">
        <v>100</v>
      </c>
      <c r="C13" s="35" t="s">
        <v>64</v>
      </c>
      <c r="D13" s="36">
        <v>130</v>
      </c>
      <c r="E13" s="36">
        <v>-3</v>
      </c>
      <c r="F13" s="37"/>
      <c r="G13" s="37"/>
      <c r="H13" s="37"/>
      <c r="I13" s="37"/>
      <c r="J13" s="38">
        <f>__Anonymous_Sheet_DB__034567[[#This Row],[Columna7]]+__Anonymous_Sheet_DB__034567[[#This Row],[Columna9]]+__Anonymous_Sheet_DB__034567[[#This Row],[Columna11]]</f>
        <v>130</v>
      </c>
      <c r="K13" s="39">
        <f>__Anonymous_Sheet_DB__034567[[#This Row],[Columna12]]+__Anonymous_Sheet_DB__034567[[#This Row],[Columna10]]+__Anonymous_Sheet_DB__034567[[#This Row],[Columna8]]</f>
        <v>-3</v>
      </c>
    </row>
    <row r="14" spans="1:12" ht="30" customHeight="1">
      <c r="A14" s="4">
        <v>11</v>
      </c>
      <c r="B14" s="34" t="s">
        <v>102</v>
      </c>
      <c r="C14" s="35" t="s">
        <v>67</v>
      </c>
      <c r="D14" s="36">
        <v>130</v>
      </c>
      <c r="E14" s="36">
        <v>-5</v>
      </c>
      <c r="F14" s="37"/>
      <c r="G14" s="37"/>
      <c r="H14" s="37"/>
      <c r="I14" s="37"/>
      <c r="J14" s="38">
        <f>__Anonymous_Sheet_DB__034567[[#This Row],[Columna7]]+__Anonymous_Sheet_DB__034567[[#This Row],[Columna9]]+__Anonymous_Sheet_DB__034567[[#This Row],[Columna11]]</f>
        <v>130</v>
      </c>
      <c r="K14" s="39">
        <f>__Anonymous_Sheet_DB__034567[[#This Row],[Columna12]]+__Anonymous_Sheet_DB__034567[[#This Row],[Columna10]]+__Anonymous_Sheet_DB__034567[[#This Row],[Columna8]]</f>
        <v>-5</v>
      </c>
    </row>
    <row r="15" spans="1:12" ht="30" customHeight="1">
      <c r="A15" s="4">
        <v>12</v>
      </c>
      <c r="B15" s="34" t="s">
        <v>294</v>
      </c>
      <c r="C15" s="35" t="s">
        <v>197</v>
      </c>
      <c r="D15" s="36"/>
      <c r="E15" s="36"/>
      <c r="F15" s="37"/>
      <c r="G15" s="37"/>
      <c r="H15" s="37">
        <v>130</v>
      </c>
      <c r="I15" s="37">
        <v>-2</v>
      </c>
      <c r="J15" s="38">
        <v>130</v>
      </c>
      <c r="K15" s="39">
        <v>-2</v>
      </c>
    </row>
    <row r="16" spans="1:12" ht="30" customHeight="1">
      <c r="A16" s="4">
        <v>13</v>
      </c>
      <c r="B16" s="29" t="s">
        <v>194</v>
      </c>
      <c r="C16" s="30" t="s">
        <v>195</v>
      </c>
      <c r="D16" s="31"/>
      <c r="E16" s="31"/>
      <c r="F16" s="7">
        <v>125</v>
      </c>
      <c r="G16" s="7">
        <v>-5</v>
      </c>
      <c r="H16" s="7"/>
      <c r="I16" s="7"/>
      <c r="J16" s="38">
        <v>125</v>
      </c>
      <c r="K16" s="39">
        <v>-5</v>
      </c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498F-DCEC-314D-BC9B-99A184674B16}">
  <sheetPr>
    <tabColor rgb="FFFF99CC"/>
  </sheetPr>
  <dimension ref="A1:L12"/>
  <sheetViews>
    <sheetView zoomScale="83" zoomScaleNormal="83" workbookViewId="0">
      <selection activeCell="B6" sqref="B6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25.15" customHeight="1">
      <c r="A2" s="163" t="s">
        <v>27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  <c r="L2" s="2"/>
    </row>
    <row r="3" spans="1:12" s="3" customFormat="1" ht="18.75" customHeight="1">
      <c r="A3" s="163"/>
      <c r="B3" s="169"/>
      <c r="C3" s="170"/>
      <c r="D3" s="167"/>
      <c r="E3" s="167"/>
      <c r="F3" s="167"/>
      <c r="G3" s="167"/>
      <c r="H3" s="167"/>
      <c r="I3" s="167"/>
      <c r="J3" s="168"/>
      <c r="K3" s="168"/>
      <c r="L3" s="2"/>
    </row>
    <row r="4" spans="1:12" s="3" customFormat="1" ht="35.1" customHeight="1">
      <c r="A4" s="139">
        <v>1</v>
      </c>
      <c r="B4" s="159" t="s">
        <v>143</v>
      </c>
      <c r="C4" s="153" t="s">
        <v>146</v>
      </c>
      <c r="D4" s="154">
        <v>135</v>
      </c>
      <c r="E4" s="154">
        <v>0</v>
      </c>
      <c r="F4" s="154">
        <v>140</v>
      </c>
      <c r="G4" s="154">
        <v>2</v>
      </c>
      <c r="H4" s="154">
        <v>140</v>
      </c>
      <c r="I4" s="154">
        <v>2</v>
      </c>
      <c r="J4" s="141">
        <f>__Anonymous_Sheet_DB__03[[#This Row],[Columna7]]+__Anonymous_Sheet_DB__03[[#This Row],[Columna9]]+__Anonymous_Sheet_DB__03[[#This Row],[Columna11]]</f>
        <v>415</v>
      </c>
      <c r="K4" s="142">
        <f>__Anonymous_Sheet_DB__03[[#This Row],[Columna12]]+__Anonymous_Sheet_DB__03[[#This Row],[Columna10]]+__Anonymous_Sheet_DB__03[[#This Row],[Columna8]]</f>
        <v>4</v>
      </c>
    </row>
    <row r="5" spans="1:12" s="3" customFormat="1" ht="35.1" customHeight="1">
      <c r="A5" s="140">
        <v>2</v>
      </c>
      <c r="B5" s="155" t="s">
        <v>142</v>
      </c>
      <c r="C5" s="91" t="s">
        <v>67</v>
      </c>
      <c r="D5" s="89">
        <v>140</v>
      </c>
      <c r="E5" s="89">
        <v>3</v>
      </c>
      <c r="F5" s="89">
        <v>135</v>
      </c>
      <c r="G5" s="89">
        <v>-1</v>
      </c>
      <c r="H5" s="89">
        <v>130</v>
      </c>
      <c r="I5" s="89">
        <v>-1</v>
      </c>
      <c r="J5" s="51">
        <f>__Anonymous_Sheet_DB__03[[#This Row],[Columna7]]+__Anonymous_Sheet_DB__03[[#This Row],[Columna9]]+__Anonymous_Sheet_DB__03[[#This Row],[Columna11]]</f>
        <v>405</v>
      </c>
      <c r="K5" s="144">
        <f>__Anonymous_Sheet_DB__03[[#This Row],[Columna12]]+__Anonymous_Sheet_DB__03[[#This Row],[Columna10]]+__Anonymous_Sheet_DB__03[[#This Row],[Columna8]]</f>
        <v>1</v>
      </c>
    </row>
    <row r="6" spans="1:12" s="3" customFormat="1" ht="35.1" customHeight="1">
      <c r="A6" s="139">
        <v>3</v>
      </c>
      <c r="B6" s="155" t="s">
        <v>147</v>
      </c>
      <c r="C6" s="91" t="s">
        <v>64</v>
      </c>
      <c r="D6" s="89">
        <v>130</v>
      </c>
      <c r="E6" s="89">
        <v>-3</v>
      </c>
      <c r="F6" s="89">
        <v>135</v>
      </c>
      <c r="G6" s="89">
        <v>0</v>
      </c>
      <c r="H6" s="89">
        <v>125</v>
      </c>
      <c r="I6" s="89">
        <v>-6</v>
      </c>
      <c r="J6" s="51">
        <f>__Anonymous_Sheet_DB__03[[#This Row],[Columna7]]+__Anonymous_Sheet_DB__03[[#This Row],[Columna9]]+__Anonymous_Sheet_DB__03[[#This Row],[Columna11]]</f>
        <v>390</v>
      </c>
      <c r="K6" s="144">
        <f>__Anonymous_Sheet_DB__03[[#This Row],[Columna12]]+__Anonymous_Sheet_DB__03[[#This Row],[Columna10]]+__Anonymous_Sheet_DB__03[[#This Row],[Columna8]]</f>
        <v>-9</v>
      </c>
    </row>
    <row r="7" spans="1:12" s="3" customFormat="1" ht="35.1" customHeight="1">
      <c r="A7" s="140">
        <v>4</v>
      </c>
      <c r="B7" s="143" t="s">
        <v>145</v>
      </c>
      <c r="C7" s="71" t="s">
        <v>45</v>
      </c>
      <c r="D7" s="72">
        <v>130</v>
      </c>
      <c r="E7" s="72">
        <v>-4</v>
      </c>
      <c r="F7" s="72"/>
      <c r="G7" s="72"/>
      <c r="H7" s="72">
        <v>130</v>
      </c>
      <c r="I7" s="72">
        <v>-4</v>
      </c>
      <c r="J7" s="51">
        <f>__Anonymous_Sheet_DB__03[[#This Row],[Columna7]]+__Anonymous_Sheet_DB__03[[#This Row],[Columna9]]+__Anonymous_Sheet_DB__03[[#This Row],[Columna11]]</f>
        <v>260</v>
      </c>
      <c r="K7" s="144">
        <f>__Anonymous_Sheet_DB__03[[#This Row],[Columna12]]+__Anonymous_Sheet_DB__03[[#This Row],[Columna10]]+__Anonymous_Sheet_DB__03[[#This Row],[Columna8]]</f>
        <v>-8</v>
      </c>
    </row>
    <row r="8" spans="1:12" s="3" customFormat="1" ht="35.1" customHeight="1">
      <c r="A8" s="139">
        <v>5</v>
      </c>
      <c r="B8" s="143" t="s">
        <v>295</v>
      </c>
      <c r="C8" s="71" t="s">
        <v>296</v>
      </c>
      <c r="D8" s="56"/>
      <c r="E8" s="56"/>
      <c r="F8" s="56"/>
      <c r="G8" s="56"/>
      <c r="H8" s="56">
        <v>150</v>
      </c>
      <c r="I8" s="56">
        <v>8</v>
      </c>
      <c r="J8" s="51">
        <f>__Anonymous_Sheet_DB__03[[#This Row],[Columna7]]+__Anonymous_Sheet_DB__03[[#This Row],[Columna9]]+__Anonymous_Sheet_DB__03[[#This Row],[Columna11]]</f>
        <v>150</v>
      </c>
      <c r="K8" s="144">
        <f>__Anonymous_Sheet_DB__03[[#This Row],[Columna12]]+__Anonymous_Sheet_DB__03[[#This Row],[Columna10]]+__Anonymous_Sheet_DB__03[[#This Row],[Columna8]]</f>
        <v>8</v>
      </c>
    </row>
    <row r="9" spans="1:12" s="3" customFormat="1" ht="35.1" customHeight="1">
      <c r="A9" s="152">
        <v>6</v>
      </c>
      <c r="B9" s="145" t="s">
        <v>240</v>
      </c>
      <c r="C9" s="146" t="s">
        <v>93</v>
      </c>
      <c r="D9" s="56"/>
      <c r="E9" s="56"/>
      <c r="F9" s="56">
        <v>150</v>
      </c>
      <c r="G9" s="56">
        <v>6</v>
      </c>
      <c r="H9" s="56"/>
      <c r="I9" s="56"/>
      <c r="J9" s="57">
        <f>__Anonymous_Sheet_DB__03[[#This Row],[Columna7]]+__Anonymous_Sheet_DB__03[[#This Row],[Columna9]]+__Anonymous_Sheet_DB__03[[#This Row],[Columna11]]</f>
        <v>150</v>
      </c>
      <c r="K9" s="147">
        <f>__Anonymous_Sheet_DB__03[[#This Row],[Columna12]]+__Anonymous_Sheet_DB__03[[#This Row],[Columna10]]+__Anonymous_Sheet_DB__03[[#This Row],[Columna8]]</f>
        <v>6</v>
      </c>
    </row>
    <row r="10" spans="1:12" ht="35.1" customHeight="1">
      <c r="A10" s="43">
        <v>7</v>
      </c>
      <c r="B10" s="143" t="s">
        <v>298</v>
      </c>
      <c r="C10" s="71" t="s">
        <v>174</v>
      </c>
      <c r="D10" s="56"/>
      <c r="E10" s="56"/>
      <c r="F10" s="56"/>
      <c r="G10" s="56"/>
      <c r="H10" s="56">
        <v>135</v>
      </c>
      <c r="I10" s="56">
        <v>1</v>
      </c>
      <c r="J10" s="51">
        <f>__Anonymous_Sheet_DB__03[[#This Row],[Columna7]]+__Anonymous_Sheet_DB__03[[#This Row],[Columna9]]+__Anonymous_Sheet_DB__03[[#This Row],[Columna11]]</f>
        <v>135</v>
      </c>
      <c r="K10" s="144">
        <f>__Anonymous_Sheet_DB__03[[#This Row],[Columna12]]+__Anonymous_Sheet_DB__03[[#This Row],[Columna10]]+__Anonymous_Sheet_DB__03[[#This Row],[Columna8]]</f>
        <v>1</v>
      </c>
    </row>
    <row r="11" spans="1:12" ht="35.1" customHeight="1">
      <c r="A11" s="100">
        <v>8</v>
      </c>
      <c r="B11" s="143" t="s">
        <v>144</v>
      </c>
      <c r="C11" s="71" t="s">
        <v>93</v>
      </c>
      <c r="D11" s="72">
        <v>135</v>
      </c>
      <c r="E11" s="72">
        <v>0</v>
      </c>
      <c r="F11" s="72"/>
      <c r="G11" s="72"/>
      <c r="H11" s="72"/>
      <c r="I11" s="72"/>
      <c r="J11" s="51">
        <f>__Anonymous_Sheet_DB__03[[#This Row],[Columna7]]+__Anonymous_Sheet_DB__03[[#This Row],[Columna9]]+__Anonymous_Sheet_DB__03[[#This Row],[Columna11]]</f>
        <v>135</v>
      </c>
      <c r="K11" s="144">
        <f>__Anonymous_Sheet_DB__03[[#This Row],[Columna12]]+__Anonymous_Sheet_DB__03[[#This Row],[Columna10]]+__Anonymous_Sheet_DB__03[[#This Row],[Columna8]]</f>
        <v>0</v>
      </c>
    </row>
    <row r="12" spans="1:12" ht="35.1" customHeight="1">
      <c r="A12" s="100">
        <v>9</v>
      </c>
      <c r="B12" s="148" t="s">
        <v>297</v>
      </c>
      <c r="C12" s="60" t="s">
        <v>237</v>
      </c>
      <c r="D12" s="149"/>
      <c r="E12" s="149"/>
      <c r="F12" s="149"/>
      <c r="G12" s="149"/>
      <c r="H12" s="149">
        <v>135</v>
      </c>
      <c r="I12" s="149">
        <v>0</v>
      </c>
      <c r="J12" s="150">
        <f>__Anonymous_Sheet_DB__03[[#This Row],[Columna7]]+__Anonymous_Sheet_DB__03[[#This Row],[Columna9]]+__Anonymous_Sheet_DB__03[[#This Row],[Columna11]]</f>
        <v>135</v>
      </c>
      <c r="K12" s="151">
        <f>__Anonymous_Sheet_DB__03[[#This Row],[Columna12]]+__Anonymous_Sheet_DB__03[[#This Row],[Columna10]]+__Anonymous_Sheet_DB__03[[#This Row],[Columna8]]</f>
        <v>0</v>
      </c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0636E-5451-4D3B-8817-1881E1E9BD5E}">
  <sheetPr>
    <tabColor rgb="FFFF99CC"/>
  </sheetPr>
  <dimension ref="A1:K6"/>
  <sheetViews>
    <sheetView zoomScale="82" zoomScaleNormal="82" workbookViewId="0">
      <selection activeCell="B6" sqref="B6:C6"/>
    </sheetView>
  </sheetViews>
  <sheetFormatPr baseColWidth="10" defaultRowHeight="15"/>
  <cols>
    <col min="1" max="1" width="5.77734375" customWidth="1"/>
    <col min="2" max="3" width="25.77734375" customWidth="1"/>
  </cols>
  <sheetData>
    <row r="1" spans="1:11" ht="150" customHeight="1">
      <c r="A1" s="14" t="s">
        <v>22</v>
      </c>
      <c r="B1" s="1"/>
      <c r="C1" s="1"/>
      <c r="D1" s="1"/>
      <c r="E1" s="1"/>
    </row>
    <row r="2" spans="1:11" ht="35.1" customHeight="1">
      <c r="A2" s="163" t="s">
        <v>27</v>
      </c>
      <c r="B2" s="163"/>
      <c r="C2" s="164" t="s">
        <v>0</v>
      </c>
      <c r="D2" s="166" t="s">
        <v>1</v>
      </c>
      <c r="E2" s="166" t="s">
        <v>2</v>
      </c>
      <c r="F2" s="166" t="s">
        <v>3</v>
      </c>
      <c r="G2" s="166" t="s">
        <v>2</v>
      </c>
      <c r="H2" s="166" t="s">
        <v>4</v>
      </c>
      <c r="I2" s="166" t="s">
        <v>2</v>
      </c>
      <c r="J2" s="165" t="s">
        <v>5</v>
      </c>
      <c r="K2" s="165" t="s">
        <v>6</v>
      </c>
    </row>
    <row r="3" spans="1:11" ht="35.1" customHeight="1">
      <c r="A3" s="163"/>
      <c r="B3" s="169"/>
      <c r="C3" s="170"/>
      <c r="D3" s="167"/>
      <c r="E3" s="167"/>
      <c r="F3" s="167"/>
      <c r="G3" s="167"/>
      <c r="H3" s="167"/>
      <c r="I3" s="167"/>
      <c r="J3" s="168"/>
      <c r="K3" s="168"/>
    </row>
    <row r="4" spans="1:11" ht="35.1" customHeight="1">
      <c r="A4" s="139">
        <v>1</v>
      </c>
      <c r="B4" s="156" t="s">
        <v>299</v>
      </c>
      <c r="C4" s="153" t="s">
        <v>296</v>
      </c>
      <c r="D4" s="154">
        <v>0</v>
      </c>
      <c r="E4" s="154">
        <v>0</v>
      </c>
      <c r="F4" s="154">
        <v>0</v>
      </c>
      <c r="G4" s="154">
        <v>0</v>
      </c>
      <c r="H4" s="154">
        <v>150</v>
      </c>
      <c r="I4" s="154">
        <v>3</v>
      </c>
      <c r="J4" s="141">
        <f>__Anonymous_Sheet_DB__0326[[#This Row],[Columna7]]+__Anonymous_Sheet_DB__0326[[#This Row],[Columna9]]+__Anonymous_Sheet_DB__0326[[#This Row],[Columna11]]</f>
        <v>150</v>
      </c>
      <c r="K4" s="142">
        <f>__Anonymous_Sheet_DB__0326[[#This Row],[Columna12]]+__Anonymous_Sheet_DB__0326[[#This Row],[Columna10]]+__Anonymous_Sheet_DB__0326[[#This Row],[Columna8]]</f>
        <v>3</v>
      </c>
    </row>
    <row r="5" spans="1:11" ht="35.1" customHeight="1">
      <c r="A5" s="140">
        <v>2</v>
      </c>
      <c r="B5" s="157" t="s">
        <v>300</v>
      </c>
      <c r="C5" s="91" t="s">
        <v>302</v>
      </c>
      <c r="D5" s="89">
        <v>0</v>
      </c>
      <c r="E5" s="89">
        <v>0</v>
      </c>
      <c r="F5" s="89">
        <v>0</v>
      </c>
      <c r="G5" s="89">
        <v>0</v>
      </c>
      <c r="H5" s="89">
        <v>140</v>
      </c>
      <c r="I5" s="89">
        <v>-1</v>
      </c>
      <c r="J5" s="51">
        <f>__Anonymous_Sheet_DB__0326[[#This Row],[Columna7]]+__Anonymous_Sheet_DB__0326[[#This Row],[Columna9]]+__Anonymous_Sheet_DB__0326[[#This Row],[Columna11]]</f>
        <v>140</v>
      </c>
      <c r="K5" s="144">
        <f>__Anonymous_Sheet_DB__0326[[#This Row],[Columna12]]+__Anonymous_Sheet_DB__0326[[#This Row],[Columna10]]+__Anonymous_Sheet_DB__0326[[#This Row],[Columna8]]</f>
        <v>-1</v>
      </c>
    </row>
    <row r="6" spans="1:11" ht="35.1" customHeight="1">
      <c r="A6" s="139">
        <v>3</v>
      </c>
      <c r="B6" s="157" t="s">
        <v>301</v>
      </c>
      <c r="C6" s="91" t="s">
        <v>237</v>
      </c>
      <c r="D6" s="89">
        <v>0</v>
      </c>
      <c r="E6" s="89">
        <v>0</v>
      </c>
      <c r="F6" s="89">
        <v>0</v>
      </c>
      <c r="G6" s="89">
        <v>0</v>
      </c>
      <c r="H6" s="89">
        <v>135</v>
      </c>
      <c r="I6" s="89">
        <v>-2</v>
      </c>
      <c r="J6" s="51">
        <f>__Anonymous_Sheet_DB__0326[[#This Row],[Columna7]]+__Anonymous_Sheet_DB__0326[[#This Row],[Columna9]]+__Anonymous_Sheet_DB__0326[[#This Row],[Columna11]]</f>
        <v>135</v>
      </c>
      <c r="K6" s="144">
        <f>__Anonymous_Sheet_DB__0326[[#This Row],[Columna12]]+__Anonymous_Sheet_DB__0326[[#This Row],[Columna10]]+__Anonymous_Sheet_DB__0326[[#This Row],[Columna8]]</f>
        <v>-2</v>
      </c>
    </row>
  </sheetData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5EC3-624E-9B42-B5AA-109E13F6074D}">
  <sheetPr>
    <tabColor theme="4" tint="0.79998168889431442"/>
  </sheetPr>
  <dimension ref="A1:L28"/>
  <sheetViews>
    <sheetView zoomScale="96" zoomScaleNormal="96" workbookViewId="0">
      <selection activeCell="B4" sqref="B4:C6"/>
    </sheetView>
  </sheetViews>
  <sheetFormatPr baseColWidth="10" defaultRowHeight="15"/>
  <cols>
    <col min="1" max="1" width="4.77734375" customWidth="1"/>
    <col min="2" max="2" width="24" customWidth="1"/>
    <col min="3" max="3" width="22.21875" customWidth="1"/>
    <col min="4" max="4" width="12.5546875" customWidth="1"/>
    <col min="5" max="5" width="6" customWidth="1"/>
    <col min="6" max="6" width="12.77734375" customWidth="1"/>
    <col min="7" max="7" width="6" customWidth="1"/>
    <col min="8" max="8" width="12.5546875" customWidth="1"/>
    <col min="9" max="9" width="6" customWidth="1"/>
    <col min="10" max="10" width="13.44140625" customWidth="1"/>
    <col min="11" max="11" width="7.5546875" customWidth="1"/>
    <col min="12" max="250" width="12.21875" customWidth="1"/>
    <col min="251" max="1019" width="9.44140625" customWidth="1"/>
    <col min="1020" max="1020" width="14.77734375" customWidth="1"/>
    <col min="1021" max="1021" width="10.77734375" customWidth="1"/>
  </cols>
  <sheetData>
    <row r="1" spans="1:12" ht="189" customHeight="1">
      <c r="A1" s="14" t="s">
        <v>22</v>
      </c>
      <c r="B1" s="1"/>
      <c r="C1" s="1"/>
      <c r="D1" s="1"/>
      <c r="E1" s="1"/>
    </row>
    <row r="2" spans="1:12" s="3" customFormat="1" ht="35.1" customHeight="1">
      <c r="A2" s="173" t="s">
        <v>28</v>
      </c>
      <c r="B2" s="173"/>
      <c r="C2" s="174" t="s">
        <v>0</v>
      </c>
      <c r="D2" s="171" t="s">
        <v>1</v>
      </c>
      <c r="E2" s="171" t="s">
        <v>2</v>
      </c>
      <c r="F2" s="171" t="s">
        <v>3</v>
      </c>
      <c r="G2" s="171" t="s">
        <v>2</v>
      </c>
      <c r="H2" s="171" t="s">
        <v>4</v>
      </c>
      <c r="I2" s="171" t="s">
        <v>2</v>
      </c>
      <c r="J2" s="172" t="s">
        <v>5</v>
      </c>
      <c r="K2" s="172" t="s">
        <v>6</v>
      </c>
      <c r="L2" s="2"/>
    </row>
    <row r="3" spans="1:12" s="3" customFormat="1" ht="35.1" customHeight="1">
      <c r="A3" s="173"/>
      <c r="B3" s="173"/>
      <c r="C3" s="174"/>
      <c r="D3" s="171"/>
      <c r="E3" s="171"/>
      <c r="F3" s="171"/>
      <c r="G3" s="171"/>
      <c r="H3" s="171"/>
      <c r="I3" s="171"/>
      <c r="J3" s="172"/>
      <c r="K3" s="172"/>
      <c r="L3" s="2"/>
    </row>
    <row r="4" spans="1:12" s="3" customFormat="1" ht="35.1" customHeight="1">
      <c r="A4" s="44">
        <v>1</v>
      </c>
      <c r="B4" s="110" t="s">
        <v>52</v>
      </c>
      <c r="C4" s="111" t="s">
        <v>45</v>
      </c>
      <c r="D4" s="112">
        <v>150</v>
      </c>
      <c r="E4" s="112">
        <v>7</v>
      </c>
      <c r="F4" s="112">
        <v>125</v>
      </c>
      <c r="G4" s="112">
        <v>0</v>
      </c>
      <c r="H4" s="112">
        <v>130</v>
      </c>
      <c r="I4" s="112">
        <v>2</v>
      </c>
      <c r="J4" s="113">
        <f>__Anonymous_Sheet_DB__038[[#This Row],[Columna7]]+__Anonymous_Sheet_DB__038[[#This Row],[Columna9]]+__Anonymous_Sheet_DB__038[[#This Row],[Columna11]]</f>
        <v>405</v>
      </c>
      <c r="K4" s="114">
        <f>__Anonymous_Sheet_DB__038[[#This Row],[Columna12]]+__Anonymous_Sheet_DB__038[[#This Row],[Columna10]]+__Anonymous_Sheet_DB__038[[#This Row],[Columna8]]</f>
        <v>9</v>
      </c>
      <c r="L4" s="2"/>
    </row>
    <row r="5" spans="1:12" s="3" customFormat="1" ht="35.1" customHeight="1">
      <c r="A5" s="45">
        <v>2</v>
      </c>
      <c r="B5" s="110" t="s">
        <v>59</v>
      </c>
      <c r="C5" s="111" t="s">
        <v>41</v>
      </c>
      <c r="D5" s="112">
        <v>130</v>
      </c>
      <c r="E5" s="112">
        <v>-2</v>
      </c>
      <c r="F5" s="112">
        <v>130</v>
      </c>
      <c r="G5" s="112">
        <v>0</v>
      </c>
      <c r="H5" s="112">
        <v>135</v>
      </c>
      <c r="I5" s="112">
        <v>3</v>
      </c>
      <c r="J5" s="113">
        <f>__Anonymous_Sheet_DB__038[[#This Row],[Columna7]]+__Anonymous_Sheet_DB__038[[#This Row],[Columna9]]+__Anonymous_Sheet_DB__038[[#This Row],[Columna11]]</f>
        <v>395</v>
      </c>
      <c r="K5" s="114">
        <f>__Anonymous_Sheet_DB__038[[#This Row],[Columna12]]+__Anonymous_Sheet_DB__038[[#This Row],[Columna10]]+__Anonymous_Sheet_DB__038[[#This Row],[Columna8]]</f>
        <v>1</v>
      </c>
    </row>
    <row r="6" spans="1:12" s="3" customFormat="1" ht="35.1" customHeight="1">
      <c r="A6" s="44">
        <v>3</v>
      </c>
      <c r="B6" s="110" t="s">
        <v>62</v>
      </c>
      <c r="C6" s="111" t="s">
        <v>41</v>
      </c>
      <c r="D6" s="112">
        <v>125</v>
      </c>
      <c r="E6" s="112">
        <v>-5</v>
      </c>
      <c r="F6" s="112">
        <v>115</v>
      </c>
      <c r="G6" s="112">
        <v>-3</v>
      </c>
      <c r="H6" s="112">
        <v>115</v>
      </c>
      <c r="I6" s="112">
        <v>-2</v>
      </c>
      <c r="J6" s="113">
        <f>__Anonymous_Sheet_DB__038[[#This Row],[Columna7]]+__Anonymous_Sheet_DB__038[[#This Row],[Columna9]]+__Anonymous_Sheet_DB__038[[#This Row],[Columna11]]</f>
        <v>355</v>
      </c>
      <c r="K6" s="114">
        <f>__Anonymous_Sheet_DB__038[[#This Row],[Columna12]]+__Anonymous_Sheet_DB__038[[#This Row],[Columna10]]+__Anonymous_Sheet_DB__038[[#This Row],[Columna8]]</f>
        <v>-10</v>
      </c>
    </row>
    <row r="7" spans="1:12" s="3" customFormat="1" ht="35.1" customHeight="1">
      <c r="A7" s="45">
        <v>4</v>
      </c>
      <c r="B7" s="115" t="s">
        <v>155</v>
      </c>
      <c r="C7" s="35" t="s">
        <v>55</v>
      </c>
      <c r="D7" s="36"/>
      <c r="E7" s="36"/>
      <c r="F7" s="36">
        <v>150</v>
      </c>
      <c r="G7" s="36">
        <v>7</v>
      </c>
      <c r="H7" s="36">
        <v>150</v>
      </c>
      <c r="I7" s="36">
        <v>4</v>
      </c>
      <c r="J7" s="175">
        <v>300</v>
      </c>
      <c r="K7" s="176">
        <v>14</v>
      </c>
    </row>
    <row r="8" spans="1:12" s="3" customFormat="1" ht="35.1" customHeight="1">
      <c r="A8" s="45">
        <v>5</v>
      </c>
      <c r="B8" s="115" t="s">
        <v>61</v>
      </c>
      <c r="C8" s="35" t="s">
        <v>55</v>
      </c>
      <c r="D8" s="36">
        <v>125</v>
      </c>
      <c r="E8" s="36">
        <v>-3</v>
      </c>
      <c r="F8" s="36"/>
      <c r="G8" s="36"/>
      <c r="H8" s="36">
        <v>140</v>
      </c>
      <c r="I8" s="36">
        <v>4</v>
      </c>
      <c r="J8" s="113">
        <v>265</v>
      </c>
      <c r="K8" s="114">
        <v>1</v>
      </c>
    </row>
    <row r="9" spans="1:12" s="3" customFormat="1" ht="35.1" customHeight="1">
      <c r="A9" s="47">
        <v>6</v>
      </c>
      <c r="B9" s="115" t="s">
        <v>60</v>
      </c>
      <c r="C9" s="35" t="s">
        <v>45</v>
      </c>
      <c r="D9" s="36">
        <v>130</v>
      </c>
      <c r="E9" s="36">
        <v>-2</v>
      </c>
      <c r="F9" s="36">
        <v>125</v>
      </c>
      <c r="G9" s="36"/>
      <c r="H9" s="36"/>
      <c r="I9" s="36"/>
      <c r="J9" s="113">
        <f>__Anonymous_Sheet_DB__038[[#This Row],[Columna7]]+__Anonymous_Sheet_DB__038[[#This Row],[Columna9]]+__Anonymous_Sheet_DB__038[[#This Row],[Columna11]]</f>
        <v>255</v>
      </c>
      <c r="K9" s="114">
        <f>__Anonymous_Sheet_DB__038[[#This Row],[Columna12]]+__Anonymous_Sheet_DB__038[[#This Row],[Columna10]]+__Anonymous_Sheet_DB__038[[#This Row],[Columna8]]</f>
        <v>-2</v>
      </c>
    </row>
    <row r="10" spans="1:12" s="3" customFormat="1" ht="35.1" customHeight="1">
      <c r="A10" s="47">
        <v>7</v>
      </c>
      <c r="B10" s="115" t="s">
        <v>53</v>
      </c>
      <c r="C10" s="35" t="s">
        <v>55</v>
      </c>
      <c r="D10" s="36">
        <v>140</v>
      </c>
      <c r="E10" s="36">
        <v>0</v>
      </c>
      <c r="F10" s="36"/>
      <c r="G10" s="36"/>
      <c r="H10" s="36"/>
      <c r="I10" s="36"/>
      <c r="J10" s="113">
        <f>__Anonymous_Sheet_DB__038[[#This Row],[Columna7]]+__Anonymous_Sheet_DB__038[[#This Row],[Columna9]]+__Anonymous_Sheet_DB__038[[#This Row],[Columna11]]</f>
        <v>140</v>
      </c>
      <c r="K10" s="114">
        <f>__Anonymous_Sheet_DB__038[[#This Row],[Columna12]]+__Anonymous_Sheet_DB__038[[#This Row],[Columna10]]+__Anonymous_Sheet_DB__038[[#This Row],[Columna8]]</f>
        <v>0</v>
      </c>
    </row>
    <row r="11" spans="1:12" ht="35.1" customHeight="1">
      <c r="A11" s="45">
        <v>8</v>
      </c>
      <c r="B11" s="115" t="s">
        <v>54</v>
      </c>
      <c r="C11" s="35" t="s">
        <v>45</v>
      </c>
      <c r="D11" s="36">
        <v>135</v>
      </c>
      <c r="E11" s="36">
        <v>4</v>
      </c>
      <c r="F11" s="36"/>
      <c r="G11" s="36"/>
      <c r="H11" s="36"/>
      <c r="I11" s="36"/>
      <c r="J11" s="113">
        <f>__Anonymous_Sheet_DB__038[[#This Row],[Columna7]]+__Anonymous_Sheet_DB__038[[#This Row],[Columna9]]+__Anonymous_Sheet_DB__038[[#This Row],[Columna11]]</f>
        <v>135</v>
      </c>
      <c r="K11" s="114">
        <f>__Anonymous_Sheet_DB__038[[#This Row],[Columna12]]+__Anonymous_Sheet_DB__038[[#This Row],[Columna10]]+__Anonymous_Sheet_DB__038[[#This Row],[Columna8]]</f>
        <v>4</v>
      </c>
    </row>
    <row r="12" spans="1:12" ht="35.1" customHeight="1">
      <c r="A12" s="46">
        <v>9</v>
      </c>
      <c r="B12" s="116" t="s">
        <v>242</v>
      </c>
      <c r="C12" s="117" t="s">
        <v>80</v>
      </c>
      <c r="D12" s="118"/>
      <c r="E12" s="118"/>
      <c r="F12" s="118"/>
      <c r="G12" s="118"/>
      <c r="H12" s="118">
        <v>135</v>
      </c>
      <c r="I12" s="118">
        <v>2</v>
      </c>
      <c r="J12" s="119">
        <v>135</v>
      </c>
      <c r="K12" s="120">
        <v>2</v>
      </c>
    </row>
    <row r="13" spans="1:12" ht="35.1" customHeight="1">
      <c r="A13" s="109">
        <v>10</v>
      </c>
      <c r="B13" s="115" t="s">
        <v>156</v>
      </c>
      <c r="C13" s="35" t="s">
        <v>45</v>
      </c>
      <c r="D13" s="36"/>
      <c r="E13" s="36"/>
      <c r="F13" s="36">
        <v>135</v>
      </c>
      <c r="G13" s="36">
        <v>2</v>
      </c>
      <c r="H13" s="36"/>
      <c r="I13" s="36"/>
      <c r="J13" s="113">
        <v>135</v>
      </c>
      <c r="K13" s="114">
        <v>2</v>
      </c>
    </row>
    <row r="14" spans="1:12" ht="35.1" customHeight="1">
      <c r="A14" s="47">
        <v>11</v>
      </c>
      <c r="B14" s="121" t="s">
        <v>56</v>
      </c>
      <c r="C14" s="122" t="s">
        <v>45</v>
      </c>
      <c r="D14" s="123">
        <v>135</v>
      </c>
      <c r="E14" s="123">
        <v>1</v>
      </c>
      <c r="F14" s="123"/>
      <c r="G14" s="123"/>
      <c r="H14" s="123"/>
      <c r="I14" s="123"/>
      <c r="J14" s="124">
        <f>__Anonymous_Sheet_DB__038[[#This Row],[Columna7]]+__Anonymous_Sheet_DB__038[[#This Row],[Columna9]]+__Anonymous_Sheet_DB__038[[#This Row],[Columna11]]</f>
        <v>135</v>
      </c>
      <c r="K14" s="125">
        <f>__Anonymous_Sheet_DB__038[[#This Row],[Columna12]]+__Anonymous_Sheet_DB__038[[#This Row],[Columna10]]+__Anonymous_Sheet_DB__038[[#This Row],[Columna8]]</f>
        <v>1</v>
      </c>
    </row>
    <row r="15" spans="1:12" ht="35.1" customHeight="1">
      <c r="A15" s="109">
        <v>12</v>
      </c>
      <c r="B15" s="116" t="s">
        <v>57</v>
      </c>
      <c r="C15" s="117" t="s">
        <v>47</v>
      </c>
      <c r="D15" s="118">
        <v>130</v>
      </c>
      <c r="E15" s="118">
        <v>0</v>
      </c>
      <c r="F15" s="118"/>
      <c r="G15" s="118"/>
      <c r="H15" s="118"/>
      <c r="I15" s="118"/>
      <c r="J15" s="119">
        <f>__Anonymous_Sheet_DB__038[[#This Row],[Columna7]]+__Anonymous_Sheet_DB__038[[#This Row],[Columna9]]+__Anonymous_Sheet_DB__038[[#This Row],[Columna11]]</f>
        <v>130</v>
      </c>
      <c r="K15" s="120">
        <f>__Anonymous_Sheet_DB__038[[#This Row],[Columna12]]+__Anonymous_Sheet_DB__038[[#This Row],[Columna10]]+__Anonymous_Sheet_DB__038[[#This Row],[Columna8]]</f>
        <v>0</v>
      </c>
    </row>
    <row r="16" spans="1:12" ht="35.1" customHeight="1">
      <c r="A16" s="109">
        <v>13</v>
      </c>
      <c r="B16" s="116" t="s">
        <v>58</v>
      </c>
      <c r="C16" s="117" t="s">
        <v>45</v>
      </c>
      <c r="D16" s="118">
        <v>130</v>
      </c>
      <c r="E16" s="118">
        <v>0</v>
      </c>
      <c r="F16" s="118"/>
      <c r="G16" s="118"/>
      <c r="H16" s="118"/>
      <c r="I16" s="118"/>
      <c r="J16" s="119">
        <f>__Anonymous_Sheet_DB__038[[#This Row],[Columna7]]+__Anonymous_Sheet_DB__038[[#This Row],[Columna9]]+__Anonymous_Sheet_DB__038[[#This Row],[Columna11]]</f>
        <v>130</v>
      </c>
      <c r="K16" s="120">
        <f>__Anonymous_Sheet_DB__038[[#This Row],[Columna12]]+__Anonymous_Sheet_DB__038[[#This Row],[Columna10]]+__Anonymous_Sheet_DB__038[[#This Row],[Columna8]]</f>
        <v>0</v>
      </c>
    </row>
    <row r="17" spans="1:11" ht="35.1" customHeight="1">
      <c r="A17" s="109">
        <v>14</v>
      </c>
      <c r="B17" s="116" t="s">
        <v>243</v>
      </c>
      <c r="C17" s="117" t="s">
        <v>181</v>
      </c>
      <c r="D17" s="118"/>
      <c r="E17" s="118"/>
      <c r="F17" s="118"/>
      <c r="G17" s="118"/>
      <c r="H17" s="118">
        <v>125</v>
      </c>
      <c r="I17" s="118">
        <v>1</v>
      </c>
      <c r="J17" s="119">
        <v>125</v>
      </c>
      <c r="K17" s="120">
        <v>1</v>
      </c>
    </row>
    <row r="18" spans="1:11" ht="35.1" customHeight="1">
      <c r="A18" s="109">
        <v>15</v>
      </c>
      <c r="B18" s="116" t="s">
        <v>245</v>
      </c>
      <c r="C18" s="117" t="s">
        <v>181</v>
      </c>
      <c r="D18" s="118"/>
      <c r="E18" s="118"/>
      <c r="F18" s="118"/>
      <c r="G18" s="118"/>
      <c r="H18" s="118">
        <v>125</v>
      </c>
      <c r="I18" s="118">
        <v>0</v>
      </c>
      <c r="J18" s="119">
        <v>125</v>
      </c>
      <c r="K18" s="120">
        <v>0</v>
      </c>
    </row>
    <row r="19" spans="1:11" ht="35.1" customHeight="1">
      <c r="A19" s="109">
        <v>16</v>
      </c>
      <c r="B19" s="116" t="s">
        <v>246</v>
      </c>
      <c r="C19" s="117" t="s">
        <v>181</v>
      </c>
      <c r="D19" s="118"/>
      <c r="E19" s="118"/>
      <c r="F19" s="118"/>
      <c r="G19" s="118"/>
      <c r="H19" s="118">
        <v>125</v>
      </c>
      <c r="I19" s="118">
        <v>-2</v>
      </c>
      <c r="J19" s="119">
        <v>125</v>
      </c>
      <c r="K19" s="120">
        <v>0</v>
      </c>
    </row>
    <row r="20" spans="1:11" ht="35.1" customHeight="1">
      <c r="A20" s="109">
        <v>17</v>
      </c>
      <c r="B20" s="116" t="s">
        <v>250</v>
      </c>
      <c r="C20" s="117" t="s">
        <v>248</v>
      </c>
      <c r="D20" s="118"/>
      <c r="E20" s="118"/>
      <c r="F20" s="118"/>
      <c r="G20" s="118"/>
      <c r="H20" s="118">
        <v>125</v>
      </c>
      <c r="I20" s="118">
        <v>0</v>
      </c>
      <c r="J20" s="119">
        <v>125</v>
      </c>
      <c r="K20" s="120">
        <v>0</v>
      </c>
    </row>
    <row r="21" spans="1:11" ht="35.1" customHeight="1">
      <c r="A21" s="109">
        <v>18</v>
      </c>
      <c r="B21" s="116" t="s">
        <v>252</v>
      </c>
      <c r="C21" s="117" t="s">
        <v>181</v>
      </c>
      <c r="D21" s="118"/>
      <c r="E21" s="118"/>
      <c r="F21" s="118"/>
      <c r="G21" s="118"/>
      <c r="H21" s="118">
        <v>125</v>
      </c>
      <c r="I21" s="118">
        <v>0</v>
      </c>
      <c r="J21" s="119">
        <v>125</v>
      </c>
      <c r="K21" s="120">
        <v>0</v>
      </c>
    </row>
    <row r="22" spans="1:11" ht="35.1" customHeight="1">
      <c r="A22" s="109">
        <v>19</v>
      </c>
      <c r="B22" s="116" t="s">
        <v>247</v>
      </c>
      <c r="C22" s="117" t="s">
        <v>248</v>
      </c>
      <c r="D22" s="118"/>
      <c r="E22" s="118"/>
      <c r="F22" s="118"/>
      <c r="G22" s="118"/>
      <c r="H22" s="118">
        <v>125</v>
      </c>
      <c r="I22" s="118">
        <v>0</v>
      </c>
      <c r="J22" s="119">
        <v>125</v>
      </c>
      <c r="K22" s="120">
        <v>-2</v>
      </c>
    </row>
    <row r="23" spans="1:11" ht="35.1" customHeight="1">
      <c r="A23" s="109">
        <v>20</v>
      </c>
      <c r="B23" s="116" t="s">
        <v>253</v>
      </c>
      <c r="C23" s="117" t="s">
        <v>80</v>
      </c>
      <c r="D23" s="118"/>
      <c r="E23" s="118"/>
      <c r="F23" s="118"/>
      <c r="G23" s="118"/>
      <c r="H23" s="118">
        <v>115</v>
      </c>
      <c r="I23" s="118">
        <v>-2</v>
      </c>
      <c r="J23" s="119">
        <v>115</v>
      </c>
      <c r="K23" s="120">
        <v>-2</v>
      </c>
    </row>
    <row r="24" spans="1:11" ht="35.1" customHeight="1">
      <c r="A24" s="109">
        <v>21</v>
      </c>
      <c r="B24" s="116" t="s">
        <v>244</v>
      </c>
      <c r="C24" s="117" t="s">
        <v>80</v>
      </c>
      <c r="D24" s="118"/>
      <c r="E24" s="118"/>
      <c r="F24" s="118"/>
      <c r="G24" s="118"/>
      <c r="H24" s="118">
        <v>115</v>
      </c>
      <c r="I24" s="118">
        <v>-4</v>
      </c>
      <c r="J24" s="119">
        <v>115</v>
      </c>
      <c r="K24" s="120">
        <v>-4</v>
      </c>
    </row>
    <row r="25" spans="1:11" ht="35.1" customHeight="1">
      <c r="A25" s="109">
        <v>22</v>
      </c>
      <c r="B25" s="116" t="s">
        <v>251</v>
      </c>
      <c r="C25" s="117" t="s">
        <v>181</v>
      </c>
      <c r="D25" s="118"/>
      <c r="E25" s="118"/>
      <c r="F25" s="118"/>
      <c r="G25" s="118"/>
      <c r="H25" s="118">
        <v>115</v>
      </c>
      <c r="I25" s="118">
        <v>-4</v>
      </c>
      <c r="J25" s="119">
        <v>115</v>
      </c>
      <c r="K25" s="120">
        <v>-4</v>
      </c>
    </row>
    <row r="26" spans="1:11" ht="35.1" customHeight="1">
      <c r="A26" s="109">
        <v>23</v>
      </c>
      <c r="B26" s="116" t="s">
        <v>249</v>
      </c>
      <c r="C26" s="117" t="s">
        <v>174</v>
      </c>
      <c r="D26" s="118"/>
      <c r="E26" s="118"/>
      <c r="F26" s="118"/>
      <c r="G26" s="118"/>
      <c r="H26" s="118">
        <v>115</v>
      </c>
      <c r="I26" s="118">
        <v>-4</v>
      </c>
      <c r="J26" s="119">
        <v>115</v>
      </c>
      <c r="K26" s="120">
        <v>-4</v>
      </c>
    </row>
    <row r="27" spans="1:11" ht="35.1" customHeight="1">
      <c r="A27" s="109">
        <v>24</v>
      </c>
      <c r="B27" s="116" t="s">
        <v>157</v>
      </c>
      <c r="C27" s="117" t="s">
        <v>158</v>
      </c>
      <c r="D27" s="118"/>
      <c r="E27" s="118"/>
      <c r="F27" s="118">
        <v>115</v>
      </c>
      <c r="G27" s="118">
        <v>-4</v>
      </c>
      <c r="H27" s="118"/>
      <c r="I27" s="118"/>
      <c r="J27" s="119">
        <v>115</v>
      </c>
      <c r="K27" s="120">
        <v>-4</v>
      </c>
    </row>
    <row r="28" spans="1:11" ht="35.1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</row>
  </sheetData>
  <sortState xmlns:xlrd2="http://schemas.microsoft.com/office/spreadsheetml/2017/richdata2" ref="A15:K25">
    <sortCondition descending="1" ref="J15:J25"/>
    <sortCondition descending="1" ref="K15:K25"/>
  </sortState>
  <mergeCells count="10">
    <mergeCell ref="H2:H3"/>
    <mergeCell ref="I2:I3"/>
    <mergeCell ref="J2:J3"/>
    <mergeCell ref="K2:K3"/>
    <mergeCell ref="A2:B3"/>
    <mergeCell ref="C2:C3"/>
    <mergeCell ref="D2:D3"/>
    <mergeCell ref="E2:E3"/>
    <mergeCell ref="F2:F3"/>
    <mergeCell ref="G2:G3"/>
  </mergeCells>
  <pageMargins left="0.70000000000000007" right="0.70000000000000007" top="1.1437007874015752" bottom="1.1437007874015752" header="0.75000000000000011" footer="0.75000000000000011"/>
  <pageSetup paperSize="9" scale="55" fitToWidth="0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RESULTADOS_FINALES</vt:lpstr>
      <vt:lpstr>IM ABSOLUTO </vt:lpstr>
      <vt:lpstr>IF ABSOLUTO</vt:lpstr>
      <vt:lpstr>DF ABSOLUTO </vt:lpstr>
      <vt:lpstr>DM ABSOLUTO  </vt:lpstr>
      <vt:lpstr>DX ABSOLUTO </vt:lpstr>
      <vt:lpstr>IM SENIOR </vt:lpstr>
      <vt:lpstr>DM SENIOR</vt:lpstr>
      <vt:lpstr>IM POPULAR</vt:lpstr>
      <vt:lpstr>IF POPULAR</vt:lpstr>
      <vt:lpstr>DM POPULAR</vt:lpstr>
      <vt:lpstr>DX POPULAR</vt:lpstr>
      <vt:lpstr>DF POPULAR</vt:lpstr>
      <vt:lpstr>IM SUB-15</vt:lpstr>
      <vt:lpstr>IF SUB-15</vt:lpstr>
      <vt:lpstr>DF SUB-15</vt:lpstr>
      <vt:lpstr>DM SUB-15</vt:lpstr>
      <vt:lpstr>DX SUB-15</vt:lpstr>
      <vt:lpstr>IM SUB-19 </vt:lpstr>
      <vt:lpstr>IF SUB-19</vt:lpstr>
      <vt:lpstr>DF SUB-19</vt:lpstr>
      <vt:lpstr>DM SUB-19</vt:lpstr>
      <vt:lpstr>DX SUB-19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Juan Manuel Cortes Salazar</cp:lastModifiedBy>
  <cp:revision>16</cp:revision>
  <cp:lastPrinted>2023-12-28T13:10:14Z</cp:lastPrinted>
  <dcterms:created xsi:type="dcterms:W3CDTF">2010-06-21T07:17:39Z</dcterms:created>
  <dcterms:modified xsi:type="dcterms:W3CDTF">2023-12-28T13:17:46Z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INFRAWARE, Inc.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